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2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'BRPL'!$A$1:$S$217</definedName>
    <definedName name="_xlnm.Print_Area" localSheetId="1">'BYPL'!$A$1:$Q$179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'NDPL'!$A$1:$Q$176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<sst xmlns="http://schemas.openxmlformats.org/spreadsheetml/2006/main" count="1715" uniqueCount="491">
  <si>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</si>
  <si>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</si>
  <si>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</si>
  <si>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</si>
  <si>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</si>
  <si>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</si>
  <si>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</si>
  <si>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</si>
  <si>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</si>
  <si>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</si>
  <si>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</si>
  <si>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</si>
  <si>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</si>
  <si>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</si>
  <si>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</si>
  <si>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</si>
  <si>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</si>
  <si>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</si>
  <si>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</si>
  <si>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</si>
  <si>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</si>
  <si>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</si>
  <si>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</si>
  <si>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</si>
  <si>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</si>
  <si>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</si>
  <si>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</si>
  <si>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</si>
  <si>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</si>
  <si>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</si>
  <si>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</si>
  <si>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</si>
  <si>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</si>
  <si>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</si>
  <si>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</si>
  <si>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</si>
  <si>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</si>
  <si>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</si>
  <si>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</si>
  <si>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</si>
  <si>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</si>
  <si>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</si>
  <si>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</si>
  <si>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</si>
  <si>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</si>
  <si>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</si>
  <si>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</si>
  <si>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</si>
  <si>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</si>
  <si>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</si>
  <si>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</si>
  <si>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</si>
  <si>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</si>
  <si>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</si>
  <si>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</si>
  <si>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</si>
  <si>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</si>
  <si>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</si>
  <si>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</si>
  <si>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</si>
  <si>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</si>
  <si>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</si>
  <si>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</si>
  <si>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</si>
  <si>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</si>
  <si>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</si>
  <si>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</si>
  <si>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</si>
  <si>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</si>
  <si>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</si>
  <si>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</si>
  <si>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</si>
  <si>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</si>
  <si>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</si>
  <si>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</si>
  <si>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</si>
  <si>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</si>
  <si>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</si>
  <si>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</si>
  <si>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</si>
  <si>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</si>
  <si>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</si>
  <si>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</si>
  <si>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</si>
  <si>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</si>
  <si>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</si>
  <si>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</si>
  <si>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</si>
  <si>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</si>
  <si>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</si>
  <si>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</si>
  <si>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</si>
  <si>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</si>
  <si>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</si>
  <si>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</si>
  <si>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</si>
  <si>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</si>
  <si>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</si>
  <si>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</si>
  <si>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</si>
  <si>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</si>
  <si>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</si>
  <si>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</si>
  <si>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</si>
  <si>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</si>
  <si>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</si>
  <si>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</si>
  <si>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</si>
  <si>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</si>
  <si>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</si>
  <si>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</si>
  <si>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</si>
  <si>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</si>
  <si>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</si>
  <si>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</si>
  <si>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</si>
  <si>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</si>
  <si>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</si>
  <si>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</si>
  <si>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</si>
  <si>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</si>
  <si>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</si>
  <si>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</si>
  <si>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</si>
  <si>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</si>
  <si>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</si>
  <si>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</si>
  <si>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</si>
  <si>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</si>
  <si>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</si>
  <si>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</si>
  <si>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</si>
  <si>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</si>
  <si>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</si>
  <si>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</si>
  <si>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</si>
  <si>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</si>
  <si>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</si>
  <si>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</si>
  <si>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</si>
  <si>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</si>
  <si>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</si>
  <si>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</si>
  <si>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</si>
  <si>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</si>
  <si>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</si>
  <si>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</si>
  <si>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</si>
  <si>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</si>
  <si>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</si>
  <si>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</si>
  <si>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</si>
  <si>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</si>
  <si>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</si>
  <si>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</si>
  <si>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</si>
  <si>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</si>
  <si>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</si>
  <si>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</si>
  <si>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</si>
  <si>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</si>
  <si>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</si>
  <si>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</si>
  <si>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</si>
  <si>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</si>
  <si>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</si>
  <si>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</si>
  <si>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</si>
  <si>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</si>
  <si>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</si>
  <si>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</si>
  <si>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</si>
  <si>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</si>
  <si>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</si>
  <si>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</si>
  <si>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</si>
  <si>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</si>
  <si>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</si>
  <si>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</si>
  <si>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</si>
  <si>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</si>
  <si>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</si>
  <si>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</si>
  <si>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</si>
  <si>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</si>
  <si>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</si>
  <si>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</si>
  <si>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</si>
  <si>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</si>
  <si>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</si>
  <si>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</si>
  <si>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</si>
  <si>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</si>
  <si>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</si>
  <si>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</si>
  <si>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</si>
  <si>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</si>
  <si>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</si>
  <si>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</si>
  <si>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</si>
  <si>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</si>
  <si>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</si>
  <si>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</si>
  <si>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</si>
  <si>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</si>
  <si>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</si>
  <si>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</si>
  <si>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</si>
  <si>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</si>
  <si>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</si>
  <si>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</si>
  <si>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</si>
  <si>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</si>
  <si>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</si>
  <si>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</si>
  <si>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</si>
  <si>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</si>
  <si>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</si>
  <si>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</si>
  <si>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</si>
  <si>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</si>
  <si>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</si>
  <si>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</si>
  <si>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</si>
  <si>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</si>
  <si>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</si>
  <si>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</si>
  <si>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</si>
  <si>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</si>
  <si>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</si>
  <si>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</si>
  <si>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</si>
  <si>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</si>
  <si>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</si>
  <si>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</si>
  <si>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</si>
  <si>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</si>
  <si>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</si>
  <si>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</si>
  <si>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</si>
  <si>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</si>
  <si>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</si>
  <si>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</si>
  <si>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</si>
  <si>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</si>
  <si>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</si>
  <si>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</si>
  <si>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</si>
  <si>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</si>
  <si>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</si>
  <si>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</si>
  <si>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</si>
  <si>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</si>
  <si>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</si>
  <si>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</si>
  <si>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</si>
  <si>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</si>
  <si>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</si>
  <si>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</si>
  <si>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</si>
  <si>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</si>
  <si>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</si>
  <si>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</si>
  <si>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</si>
  <si>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</si>
  <si>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</si>
  <si>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</si>
  <si>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</si>
  <si>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</si>
  <si>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</si>
  <si>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</si>
  <si>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</si>
  <si>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</si>
  <si>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</si>
  <si>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</si>
  <si>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</si>
  <si>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</si>
  <si>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</si>
  <si>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</si>
  <si>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</si>
  <si>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</si>
  <si>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</si>
  <si>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</si>
  <si>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</si>
  <si>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</si>
  <si>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</si>
  <si>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</si>
  <si>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</si>
  <si>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</si>
  <si>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</si>
  <si>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</si>
  <si>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</si>
  <si>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</si>
  <si>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</si>
  <si>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</si>
  <si>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</si>
  <si>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</si>
  <si>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</si>
  <si>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</si>
  <si>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</si>
  <si>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</si>
  <si>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</si>
  <si>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</si>
  <si>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</si>
  <si>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</si>
  <si>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</si>
  <si>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</si>
  <si>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</si>
  <si>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</si>
  <si>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</si>
  <si>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</si>
  <si>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</si>
  <si>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</si>
  <si>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</si>
  <si>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</si>
  <si>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</si>
  <si>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</si>
  <si>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</si>
  <si>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</si>
  <si>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</si>
  <si>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</si>
  <si>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</si>
  <si>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</si>
  <si>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</si>
  <si>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</si>
  <si>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</si>
  <si>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</si>
  <si>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</si>
  <si>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</si>
  <si>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</si>
  <si>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</si>
  <si>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</si>
  <si>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</si>
  <si>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</si>
  <si>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</si>
  <si>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</si>
  <si>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</si>
  <si>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</si>
  <si>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</si>
  <si>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</si>
  <si>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</si>
  <si>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</si>
  <si>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</si>
  <si>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</si>
  <si>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</si>
  <si>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</si>
  <si>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</si>
  <si>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</si>
  <si>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</si>
  <si>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</si>
  <si>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</si>
  <si>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</si>
  <si>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</si>
  <si>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</si>
  <si>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</si>
  <si>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</si>
  <si>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</si>
  <si>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</si>
  <si>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</si>
  <si>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</si>
  <si>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</si>
  <si>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</si>
  <si>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</si>
  <si>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</si>
  <si>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</si>
  <si>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</si>
  <si>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</si>
  <si>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</si>
  <si>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</si>
  <si>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</si>
  <si>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</si>
  <si>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</si>
  <si>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</si>
  <si>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</si>
  <si>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</si>
  <si>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</si>
  <si>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</si>
  <si>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</si>
  <si>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</si>
  <si>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</si>
  <si>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</si>
  <si>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</si>
  <si>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</si>
  <si>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</si>
  <si>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</si>
  <si>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</si>
  <si>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</si>
  <si>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</si>
  <si>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</si>
  <si>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</si>
  <si>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</si>
  <si>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</si>
  <si>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</si>
  <si>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</si>
  <si>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</si>
  <si>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</si>
  <si>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</si>
  <si>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</si>
  <si>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</si>
  <si>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</si>
  <si>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</si>
  <si>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</si>
  <si>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</si>
  <si>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</si>
  <si>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</si>
  <si>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</si>
  <si>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</si>
  <si>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</si>
  <si>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</si>
  <si>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</si>
  <si>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</si>
  <si>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</si>
  <si>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</si>
  <si>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</si>
  <si>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</si>
  <si>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</si>
  <si>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</si>
  <si>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</si>
  <si>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</si>
  <si>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</si>
  <si>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</si>
  <si>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</si>
  <si>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</si>
  <si>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</si>
  <si>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</si>
  <si>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</si>
  <si>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</si>
  <si>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</si>
  <si>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</si>
  <si>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</si>
  <si>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</si>
  <si>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</si>
  <si>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</si>
  <si>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</si>
  <si>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</si>
  <si>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</si>
  <si>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</si>
  <si>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</si>
  <si>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</si>
  <si>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</si>
  <si>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</si>
  <si>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</si>
  <si>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</si>
  <si>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</si>
  <si>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</si>
  <si>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</si>
  <si>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</si>
  <si>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</si>
  <si>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</si>
  <si>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</si>
  <si>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</si>
  <si>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</si>
  <si>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</si>
  <si>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</si>
  <si>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</si>
  <si>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</si>
  <si>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</si>
  <si>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</si>
  <si>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</si>
  <si>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</si>
  <si>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</si>
  <si>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</si>
  <si>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</si>
  <si>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</si>
  <si>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</si>
  <si>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</si>
  <si>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</si>
  <si>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</si>
  <si>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SGTN</t>
  </si>
  <si>
    <t>XF465246</t>
  </si>
  <si>
    <t>XF465248</t>
  </si>
  <si>
    <t>Secure</t>
  </si>
  <si>
    <t>66KV TX.4</t>
  </si>
  <si>
    <t>w.e.f 28/5</t>
  </si>
  <si>
    <t>w.e.f 20/7/21</t>
  </si>
  <si>
    <t>w.e.f 9/7/21</t>
  </si>
  <si>
    <t>w.e.f 23/7/21</t>
  </si>
  <si>
    <t>PAAPANKALAN-I</t>
  </si>
  <si>
    <t>FINAL READING 31/07/2021</t>
  </si>
  <si>
    <t>INTIAL READING 01/07/2021</t>
  </si>
  <si>
    <t>JULY-2021</t>
  </si>
  <si>
    <t xml:space="preserve">                                      PERIOD 1st JULY-2021 TO 31st JULY-2021</t>
  </si>
  <si>
    <t>Check meter Data</t>
  </si>
  <si>
    <t xml:space="preserve">Check meter </t>
  </si>
  <si>
    <t>66KV RLY Ckt-2</t>
  </si>
  <si>
    <t>Check meter data</t>
  </si>
  <si>
    <t>w.e.f 09/07/21</t>
  </si>
  <si>
    <t>w.e.f 26/7/21</t>
  </si>
  <si>
    <t>Note :Sharing taken from wk-17 abt bill 2021-22</t>
  </si>
  <si>
    <t>Assessment on Tx-1 at 220KV Gazipur S/Stn. due to change in M.F.(01.04.2021 to 30.06.2021)</t>
  </si>
  <si>
    <t>Assessment</t>
  </si>
</sst>
</file>

<file path=xl/styles.xml><?xml version="1.0" encoding="utf-8"?>
<styleSheet xmlns="http://schemas.openxmlformats.org/spreadsheetml/2006/main">
  <numFmts count="50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91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5" borderId="0" applyNumberFormat="0" applyBorder="0" applyAlignment="0" applyProtection="0"/>
    <xf numFmtId="0" fontId="73" fillId="8" borderId="0" applyNumberFormat="0" applyBorder="0" applyAlignment="0" applyProtection="0"/>
    <xf numFmtId="0" fontId="73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9" borderId="0" applyNumberFormat="0" applyBorder="0" applyAlignment="0" applyProtection="0"/>
    <xf numFmtId="0" fontId="75" fillId="3" borderId="0" applyNumberFormat="0" applyBorder="0" applyAlignment="0" applyProtection="0"/>
    <xf numFmtId="0" fontId="76" fillId="20" borderId="1" applyNumberFormat="0" applyAlignment="0" applyProtection="0"/>
    <xf numFmtId="0" fontId="7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9" fillId="4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3" fillId="7" borderId="1" applyNumberFormat="0" applyAlignment="0" applyProtection="0"/>
    <xf numFmtId="0" fontId="84" fillId="0" borderId="6" applyNumberFormat="0" applyFill="0" applyAlignment="0" applyProtection="0"/>
    <xf numFmtId="0" fontId="85" fillId="22" borderId="0" applyNumberFormat="0" applyBorder="0" applyAlignment="0" applyProtection="0"/>
    <xf numFmtId="0" fontId="0" fillId="23" borderId="7" applyNumberFormat="0" applyFont="0" applyAlignment="0" applyProtection="0"/>
    <xf numFmtId="0" fontId="86" fillId="20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85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2" fontId="0" fillId="17" borderId="0" xfId="0" applyNumberFormat="1" applyFont="1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30" xfId="0" applyFill="1" applyBorder="1" applyAlignment="1">
      <alignment/>
    </xf>
    <xf numFmtId="0" fontId="0" fillId="17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19" fillId="24" borderId="0" xfId="0" applyNumberFormat="1" applyFont="1" applyFill="1" applyBorder="1" applyAlignment="1">
      <alignment horizontal="center"/>
    </xf>
    <xf numFmtId="1" fontId="19" fillId="24" borderId="0" xfId="0" applyNumberFormat="1" applyFont="1" applyFill="1" applyBorder="1" applyAlignment="1">
      <alignment horizontal="left"/>
    </xf>
    <xf numFmtId="1" fontId="49" fillId="24" borderId="0" xfId="0" applyNumberFormat="1" applyFont="1" applyFill="1" applyBorder="1" applyAlignment="1">
      <alignment horizontal="center"/>
    </xf>
    <xf numFmtId="1" fontId="69" fillId="24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/>
    </xf>
    <xf numFmtId="193" fontId="13" fillId="0" borderId="15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center"/>
    </xf>
    <xf numFmtId="0" fontId="72" fillId="0" borderId="30" xfId="0" applyFont="1" applyFill="1" applyBorder="1" applyAlignment="1">
      <alignment/>
    </xf>
    <xf numFmtId="193" fontId="13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13" fillId="0" borderId="2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/>
    </xf>
    <xf numFmtId="2" fontId="2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/>
    </xf>
    <xf numFmtId="1" fontId="0" fillId="0" borderId="20" xfId="0" applyNumberFormat="1" applyFont="1" applyFill="1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/>
    </xf>
    <xf numFmtId="0" fontId="90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6"/>
  <sheetViews>
    <sheetView view="pageBreakPreview" zoomScale="85" zoomScaleSheetLayoutView="85" workbookViewId="0" topLeftCell="A41">
      <selection activeCell="K55" sqref="K55:K58"/>
    </sheetView>
  </sheetViews>
  <sheetFormatPr defaultColWidth="9.140625" defaultRowHeight="12.75"/>
  <cols>
    <col min="1" max="1" width="4.00390625" style="424" customWidth="1"/>
    <col min="2" max="2" width="26.57421875" style="424" customWidth="1"/>
    <col min="3" max="3" width="12.28125" style="424" customWidth="1"/>
    <col min="4" max="4" width="9.28125" style="424" customWidth="1"/>
    <col min="5" max="5" width="17.140625" style="424" customWidth="1"/>
    <col min="6" max="6" width="10.8515625" style="424" customWidth="1"/>
    <col min="7" max="7" width="13.8515625" style="424" customWidth="1"/>
    <col min="8" max="8" width="14.00390625" style="424" customWidth="1"/>
    <col min="9" max="9" width="10.57421875" style="424" customWidth="1"/>
    <col min="10" max="10" width="13.00390625" style="424" customWidth="1"/>
    <col min="11" max="11" width="13.421875" style="424" customWidth="1"/>
    <col min="12" max="12" width="13.57421875" style="424" customWidth="1"/>
    <col min="13" max="13" width="14.00390625" style="424" customWidth="1"/>
    <col min="14" max="14" width="9.28125" style="424" customWidth="1"/>
    <col min="15" max="15" width="12.8515625" style="424" customWidth="1"/>
    <col min="16" max="16" width="14.8515625" style="424" customWidth="1"/>
    <col min="17" max="17" width="18.8515625" style="424" customWidth="1"/>
    <col min="18" max="18" width="4.7109375" style="424" customWidth="1"/>
    <col min="19" max="16384" width="9.140625" style="424" customWidth="1"/>
  </cols>
  <sheetData>
    <row r="1" spans="1:17" s="84" customFormat="1" ht="14.25" customHeight="1">
      <c r="A1" s="145" t="s">
        <v>216</v>
      </c>
      <c r="Q1" s="761" t="s">
        <v>480</v>
      </c>
    </row>
    <row r="2" spans="1:11" s="87" customFormat="1" ht="14.25" customHeight="1">
      <c r="A2" s="15" t="s">
        <v>217</v>
      </c>
      <c r="K2" s="762"/>
    </row>
    <row r="3" spans="1:8" s="87" customFormat="1" ht="14.25" customHeight="1">
      <c r="A3" s="763" t="s">
        <v>0</v>
      </c>
      <c r="B3" s="764"/>
      <c r="C3" s="764"/>
      <c r="D3" s="764"/>
      <c r="E3" s="764"/>
      <c r="F3" s="764"/>
      <c r="G3" s="764"/>
      <c r="H3" s="497"/>
    </row>
    <row r="4" spans="1:16" s="549" customFormat="1" ht="14.25" customHeight="1" thickBot="1">
      <c r="A4" s="765" t="s">
        <v>218</v>
      </c>
      <c r="G4" s="264"/>
      <c r="H4" s="264"/>
      <c r="I4" s="766" t="s">
        <v>372</v>
      </c>
      <c r="J4" s="264"/>
      <c r="K4" s="264"/>
      <c r="L4" s="264"/>
      <c r="M4" s="264"/>
      <c r="N4" s="766" t="s">
        <v>373</v>
      </c>
      <c r="O4" s="264"/>
      <c r="P4" s="264"/>
    </row>
    <row r="5" spans="1:17" s="500" customFormat="1" ht="56.25" customHeight="1" thickBot="1" thickTop="1">
      <c r="A5" s="498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">
        <v>478</v>
      </c>
      <c r="H5" s="478" t="s">
        <v>479</v>
      </c>
      <c r="I5" s="478" t="s">
        <v>4</v>
      </c>
      <c r="J5" s="478" t="s">
        <v>5</v>
      </c>
      <c r="K5" s="499" t="s">
        <v>6</v>
      </c>
      <c r="L5" s="476" t="str">
        <f>G5</f>
        <v>FINAL READING 31/07/2021</v>
      </c>
      <c r="M5" s="478" t="str">
        <f>H5</f>
        <v>INTIAL READING 01/07/2021</v>
      </c>
      <c r="N5" s="478" t="s">
        <v>4</v>
      </c>
      <c r="O5" s="478" t="s">
        <v>5</v>
      </c>
      <c r="P5" s="499" t="s">
        <v>6</v>
      </c>
      <c r="Q5" s="499" t="s">
        <v>286</v>
      </c>
    </row>
    <row r="6" spans="1:12" ht="1.5" customHeight="1" hidden="1" thickTop="1">
      <c r="A6" s="7"/>
      <c r="B6" s="8"/>
      <c r="C6" s="7"/>
      <c r="D6" s="7"/>
      <c r="E6" s="7"/>
      <c r="F6" s="7"/>
      <c r="L6" s="436"/>
    </row>
    <row r="7" spans="1:17" ht="14.25" customHeight="1" thickTop="1">
      <c r="A7" s="262"/>
      <c r="B7" s="322" t="s">
        <v>13</v>
      </c>
      <c r="C7" s="312"/>
      <c r="D7" s="325"/>
      <c r="E7" s="325"/>
      <c r="F7" s="312"/>
      <c r="G7" s="317"/>
      <c r="H7" s="459"/>
      <c r="I7" s="459"/>
      <c r="J7" s="459"/>
      <c r="K7" s="121"/>
      <c r="L7" s="317"/>
      <c r="M7" s="459"/>
      <c r="N7" s="459"/>
      <c r="O7" s="459"/>
      <c r="P7" s="501"/>
      <c r="Q7" s="428"/>
    </row>
    <row r="8" spans="1:17" ht="14.25" customHeight="1">
      <c r="A8" s="262">
        <v>1</v>
      </c>
      <c r="B8" s="321" t="s">
        <v>14</v>
      </c>
      <c r="C8" s="312">
        <v>5128429</v>
      </c>
      <c r="D8" s="324" t="s">
        <v>12</v>
      </c>
      <c r="E8" s="305" t="s">
        <v>323</v>
      </c>
      <c r="F8" s="312">
        <v>-1000</v>
      </c>
      <c r="G8" s="317">
        <v>964776</v>
      </c>
      <c r="H8" s="318">
        <v>964983</v>
      </c>
      <c r="I8" s="318">
        <f>G8-H8</f>
        <v>-207</v>
      </c>
      <c r="J8" s="318">
        <f>$F8*I8</f>
        <v>207000</v>
      </c>
      <c r="K8" s="319">
        <f>J8/1000000</f>
        <v>0.207</v>
      </c>
      <c r="L8" s="317">
        <v>993395</v>
      </c>
      <c r="M8" s="318">
        <v>994603</v>
      </c>
      <c r="N8" s="318">
        <f>L8-M8</f>
        <v>-1208</v>
      </c>
      <c r="O8" s="318">
        <f>$F8*N8</f>
        <v>1208000</v>
      </c>
      <c r="P8" s="319">
        <f>O8/1000000</f>
        <v>1.208</v>
      </c>
      <c r="Q8" s="739"/>
    </row>
    <row r="9" spans="1:17" ht="14.25" customHeight="1">
      <c r="A9" s="262">
        <v>2</v>
      </c>
      <c r="B9" s="321" t="s">
        <v>355</v>
      </c>
      <c r="C9" s="312">
        <v>4864976</v>
      </c>
      <c r="D9" s="324" t="s">
        <v>12</v>
      </c>
      <c r="E9" s="305" t="s">
        <v>323</v>
      </c>
      <c r="F9" s="312">
        <v>-2000</v>
      </c>
      <c r="G9" s="317">
        <v>85909</v>
      </c>
      <c r="H9" s="318">
        <v>85578</v>
      </c>
      <c r="I9" s="318">
        <f>G9-H9</f>
        <v>331</v>
      </c>
      <c r="J9" s="318">
        <f>$F9*I9</f>
        <v>-662000</v>
      </c>
      <c r="K9" s="319">
        <f>J9/1000000</f>
        <v>-0.662</v>
      </c>
      <c r="L9" s="317">
        <v>4982</v>
      </c>
      <c r="M9" s="318">
        <v>4967</v>
      </c>
      <c r="N9" s="318">
        <f>L9-M9</f>
        <v>15</v>
      </c>
      <c r="O9" s="318">
        <f>$F9*N9</f>
        <v>-30000</v>
      </c>
      <c r="P9" s="319">
        <f>O9/1000000</f>
        <v>-0.03</v>
      </c>
      <c r="Q9" s="435"/>
    </row>
    <row r="10" spans="1:17" ht="14.25" customHeight="1">
      <c r="A10" s="262">
        <v>3</v>
      </c>
      <c r="B10" s="321" t="s">
        <v>16</v>
      </c>
      <c r="C10" s="312">
        <v>4864924</v>
      </c>
      <c r="D10" s="324" t="s">
        <v>12</v>
      </c>
      <c r="E10" s="305" t="s">
        <v>323</v>
      </c>
      <c r="F10" s="312">
        <v>-1000</v>
      </c>
      <c r="G10" s="317">
        <v>2598</v>
      </c>
      <c r="H10" s="318">
        <v>2672</v>
      </c>
      <c r="I10" s="318">
        <f>G10-H10</f>
        <v>-74</v>
      </c>
      <c r="J10" s="318">
        <f>$F10*I10</f>
        <v>74000</v>
      </c>
      <c r="K10" s="319">
        <f>J10/1000000</f>
        <v>0.074</v>
      </c>
      <c r="L10" s="317">
        <v>423</v>
      </c>
      <c r="M10" s="318">
        <v>435</v>
      </c>
      <c r="N10" s="318">
        <f>L10-M10</f>
        <v>-12</v>
      </c>
      <c r="O10" s="318">
        <f>$F10*N10</f>
        <v>12000</v>
      </c>
      <c r="P10" s="319">
        <f>O10/1000000</f>
        <v>0.012</v>
      </c>
      <c r="Q10" s="428"/>
    </row>
    <row r="11" spans="1:17" ht="14.25" customHeight="1">
      <c r="A11" s="262">
        <v>4</v>
      </c>
      <c r="B11" s="321" t="s">
        <v>154</v>
      </c>
      <c r="C11" s="312">
        <v>5295184</v>
      </c>
      <c r="D11" s="324" t="s">
        <v>12</v>
      </c>
      <c r="E11" s="305" t="s">
        <v>323</v>
      </c>
      <c r="F11" s="312">
        <v>-1000</v>
      </c>
      <c r="G11" s="317">
        <v>31781</v>
      </c>
      <c r="H11" s="318">
        <v>31340</v>
      </c>
      <c r="I11" s="318">
        <f>G11-H11</f>
        <v>441</v>
      </c>
      <c r="J11" s="318">
        <f>$F11*I11</f>
        <v>-441000</v>
      </c>
      <c r="K11" s="319">
        <f>J11/1000000</f>
        <v>-0.441</v>
      </c>
      <c r="L11" s="317">
        <v>96873</v>
      </c>
      <c r="M11" s="318">
        <v>96852</v>
      </c>
      <c r="N11" s="318">
        <f>L11-M11</f>
        <v>21</v>
      </c>
      <c r="O11" s="318">
        <f>$F11*N11</f>
        <v>-21000</v>
      </c>
      <c r="P11" s="319">
        <f>O11/1000000</f>
        <v>-0.021</v>
      </c>
      <c r="Q11" s="428"/>
    </row>
    <row r="12" spans="1:17" ht="14.25" customHeight="1">
      <c r="A12" s="262"/>
      <c r="B12" s="322" t="s">
        <v>17</v>
      </c>
      <c r="C12" s="312"/>
      <c r="D12" s="325"/>
      <c r="E12" s="325"/>
      <c r="F12" s="312"/>
      <c r="G12" s="317"/>
      <c r="H12" s="318"/>
      <c r="I12" s="318"/>
      <c r="J12" s="318"/>
      <c r="K12" s="319"/>
      <c r="L12" s="317"/>
      <c r="M12" s="318"/>
      <c r="N12" s="318"/>
      <c r="O12" s="318"/>
      <c r="P12" s="319"/>
      <c r="Q12" s="428"/>
    </row>
    <row r="13" spans="1:17" ht="14.25" customHeight="1">
      <c r="A13" s="262">
        <v>5</v>
      </c>
      <c r="B13" s="321" t="s">
        <v>14</v>
      </c>
      <c r="C13" s="312">
        <v>4864916</v>
      </c>
      <c r="D13" s="324" t="s">
        <v>12</v>
      </c>
      <c r="E13" s="305" t="s">
        <v>323</v>
      </c>
      <c r="F13" s="312">
        <v>-1000</v>
      </c>
      <c r="G13" s="317">
        <v>998486</v>
      </c>
      <c r="H13" s="318">
        <v>998486</v>
      </c>
      <c r="I13" s="318">
        <f>G13-H13</f>
        <v>0</v>
      </c>
      <c r="J13" s="318">
        <f>$F13*I13</f>
        <v>0</v>
      </c>
      <c r="K13" s="319">
        <f>J13/1000000</f>
        <v>0</v>
      </c>
      <c r="L13" s="317">
        <v>987009</v>
      </c>
      <c r="M13" s="318">
        <v>988567</v>
      </c>
      <c r="N13" s="318">
        <f>L13-M13</f>
        <v>-1558</v>
      </c>
      <c r="O13" s="318">
        <f>$F13*N13</f>
        <v>1558000</v>
      </c>
      <c r="P13" s="319">
        <f>O13/1000000</f>
        <v>1.558</v>
      </c>
      <c r="Q13" s="428"/>
    </row>
    <row r="14" spans="1:17" ht="14.25" customHeight="1">
      <c r="A14" s="262">
        <v>6</v>
      </c>
      <c r="B14" s="321" t="s">
        <v>15</v>
      </c>
      <c r="C14" s="312">
        <v>5295137</v>
      </c>
      <c r="D14" s="324" t="s">
        <v>12</v>
      </c>
      <c r="E14" s="305" t="s">
        <v>323</v>
      </c>
      <c r="F14" s="312">
        <v>-1000</v>
      </c>
      <c r="G14" s="317">
        <v>898572</v>
      </c>
      <c r="H14" s="318">
        <v>898574</v>
      </c>
      <c r="I14" s="318">
        <f>G14-H14</f>
        <v>-2</v>
      </c>
      <c r="J14" s="318">
        <f>$F14*I14</f>
        <v>2000</v>
      </c>
      <c r="K14" s="319">
        <f>J14/1000000</f>
        <v>0.002</v>
      </c>
      <c r="L14" s="317">
        <v>26899</v>
      </c>
      <c r="M14" s="318">
        <v>27186</v>
      </c>
      <c r="N14" s="318">
        <f>L14-M14</f>
        <v>-287</v>
      </c>
      <c r="O14" s="318">
        <f>$F14*N14</f>
        <v>287000</v>
      </c>
      <c r="P14" s="319">
        <f>O14/1000000</f>
        <v>0.287</v>
      </c>
      <c r="Q14" s="428"/>
    </row>
    <row r="15" spans="1:17" ht="14.25" customHeight="1">
      <c r="A15" s="262"/>
      <c r="B15" s="321"/>
      <c r="C15" s="312"/>
      <c r="D15" s="324"/>
      <c r="E15" s="305"/>
      <c r="F15" s="312"/>
      <c r="G15" s="317"/>
      <c r="H15" s="318"/>
      <c r="I15" s="318"/>
      <c r="J15" s="318"/>
      <c r="K15" s="319"/>
      <c r="L15" s="317"/>
      <c r="M15" s="318"/>
      <c r="N15" s="318"/>
      <c r="O15" s="318"/>
      <c r="P15" s="319"/>
      <c r="Q15" s="428"/>
    </row>
    <row r="16" spans="1:17" ht="14.25" customHeight="1">
      <c r="A16" s="262"/>
      <c r="B16" s="322" t="s">
        <v>20</v>
      </c>
      <c r="C16" s="312"/>
      <c r="D16" s="325"/>
      <c r="E16" s="305"/>
      <c r="F16" s="312"/>
      <c r="G16" s="317"/>
      <c r="H16" s="318"/>
      <c r="I16" s="318"/>
      <c r="J16" s="318"/>
      <c r="K16" s="319"/>
      <c r="L16" s="317"/>
      <c r="M16" s="318"/>
      <c r="N16" s="318"/>
      <c r="O16" s="318"/>
      <c r="P16" s="319"/>
      <c r="Q16" s="428"/>
    </row>
    <row r="17" spans="1:17" ht="14.25" customHeight="1">
      <c r="A17" s="262">
        <v>7</v>
      </c>
      <c r="B17" s="321" t="s">
        <v>466</v>
      </c>
      <c r="C17" s="312">
        <v>4864964</v>
      </c>
      <c r="D17" s="324" t="s">
        <v>12</v>
      </c>
      <c r="E17" s="305" t="s">
        <v>323</v>
      </c>
      <c r="F17" s="312">
        <v>-1000</v>
      </c>
      <c r="G17" s="317">
        <v>9697</v>
      </c>
      <c r="H17" s="318">
        <v>9568</v>
      </c>
      <c r="I17" s="318">
        <f>G17-H17</f>
        <v>129</v>
      </c>
      <c r="J17" s="318">
        <f>$F17*I17</f>
        <v>-129000</v>
      </c>
      <c r="K17" s="319">
        <f>J17/1000000</f>
        <v>-0.129</v>
      </c>
      <c r="L17" s="317">
        <v>999815</v>
      </c>
      <c r="M17" s="318">
        <v>999994</v>
      </c>
      <c r="N17" s="318">
        <f>L17-M17</f>
        <v>-179</v>
      </c>
      <c r="O17" s="318">
        <f>$F17*N17</f>
        <v>179000</v>
      </c>
      <c r="P17" s="319">
        <f>O17/1000000</f>
        <v>0.179</v>
      </c>
      <c r="Q17" s="428"/>
    </row>
    <row r="18" spans="1:17" ht="14.25" customHeight="1">
      <c r="A18" s="262">
        <v>8</v>
      </c>
      <c r="B18" s="321" t="s">
        <v>15</v>
      </c>
      <c r="C18" s="312">
        <v>4865022</v>
      </c>
      <c r="D18" s="324" t="s">
        <v>12</v>
      </c>
      <c r="E18" s="305" t="s">
        <v>323</v>
      </c>
      <c r="F18" s="312">
        <v>-1000</v>
      </c>
      <c r="G18" s="317">
        <v>21507</v>
      </c>
      <c r="H18" s="318">
        <v>21413</v>
      </c>
      <c r="I18" s="318">
        <f>G18-H18</f>
        <v>94</v>
      </c>
      <c r="J18" s="318">
        <f>$F18*I18</f>
        <v>-94000</v>
      </c>
      <c r="K18" s="319">
        <f>J18/1000000</f>
        <v>-0.094</v>
      </c>
      <c r="L18" s="317">
        <v>997989</v>
      </c>
      <c r="M18" s="318">
        <v>998205</v>
      </c>
      <c r="N18" s="318">
        <f>L18-M18</f>
        <v>-216</v>
      </c>
      <c r="O18" s="318">
        <f>$F18*N18</f>
        <v>216000</v>
      </c>
      <c r="P18" s="319">
        <f>O18/1000000</f>
        <v>0.216</v>
      </c>
      <c r="Q18" s="439"/>
    </row>
    <row r="19" spans="1:17" ht="14.25" customHeight="1">
      <c r="A19" s="262">
        <v>9</v>
      </c>
      <c r="B19" s="321" t="s">
        <v>21</v>
      </c>
      <c r="C19" s="312">
        <v>4864997</v>
      </c>
      <c r="D19" s="324" t="s">
        <v>12</v>
      </c>
      <c r="E19" s="305" t="s">
        <v>323</v>
      </c>
      <c r="F19" s="312">
        <v>-1000</v>
      </c>
      <c r="G19" s="317">
        <v>14030</v>
      </c>
      <c r="H19" s="318">
        <v>14040</v>
      </c>
      <c r="I19" s="318">
        <f>G19-H19</f>
        <v>-10</v>
      </c>
      <c r="J19" s="318">
        <f>$F19*I19</f>
        <v>10000</v>
      </c>
      <c r="K19" s="319">
        <f>J19/1000000</f>
        <v>0.01</v>
      </c>
      <c r="L19" s="317">
        <v>997056</v>
      </c>
      <c r="M19" s="318">
        <v>997537</v>
      </c>
      <c r="N19" s="318">
        <f>L19-M19</f>
        <v>-481</v>
      </c>
      <c r="O19" s="318">
        <f>$F19*N19</f>
        <v>481000</v>
      </c>
      <c r="P19" s="319">
        <f>O19/1000000</f>
        <v>0.481</v>
      </c>
      <c r="Q19" s="438"/>
    </row>
    <row r="20" spans="1:17" ht="14.25" customHeight="1">
      <c r="A20" s="262">
        <v>10</v>
      </c>
      <c r="B20" s="321" t="s">
        <v>22</v>
      </c>
      <c r="C20" s="312">
        <v>5295166</v>
      </c>
      <c r="D20" s="324" t="s">
        <v>12</v>
      </c>
      <c r="E20" s="305" t="s">
        <v>323</v>
      </c>
      <c r="F20" s="312">
        <v>-500</v>
      </c>
      <c r="G20" s="317">
        <v>975258</v>
      </c>
      <c r="H20" s="318">
        <v>975414</v>
      </c>
      <c r="I20" s="318">
        <f>G20-H20</f>
        <v>-156</v>
      </c>
      <c r="J20" s="318">
        <f>$F20*I20</f>
        <v>78000</v>
      </c>
      <c r="K20" s="319">
        <f>J20/1000000</f>
        <v>0.078</v>
      </c>
      <c r="L20" s="317">
        <v>837284</v>
      </c>
      <c r="M20" s="318">
        <v>838374</v>
      </c>
      <c r="N20" s="318">
        <f>L20-M20</f>
        <v>-1090</v>
      </c>
      <c r="O20" s="318">
        <f>$F20*N20</f>
        <v>545000</v>
      </c>
      <c r="P20" s="319">
        <f>O20/1000000</f>
        <v>0.545</v>
      </c>
      <c r="Q20" s="428"/>
    </row>
    <row r="21" spans="1:17" ht="14.25" customHeight="1">
      <c r="A21" s="262"/>
      <c r="B21" s="322" t="s">
        <v>23</v>
      </c>
      <c r="C21" s="312"/>
      <c r="D21" s="325"/>
      <c r="E21" s="305"/>
      <c r="F21" s="312"/>
      <c r="G21" s="317"/>
      <c r="H21" s="318"/>
      <c r="I21" s="318"/>
      <c r="J21" s="318"/>
      <c r="K21" s="319"/>
      <c r="L21" s="317"/>
      <c r="M21" s="318"/>
      <c r="N21" s="318"/>
      <c r="O21" s="318"/>
      <c r="P21" s="319"/>
      <c r="Q21" s="428"/>
    </row>
    <row r="22" spans="1:17" ht="14.25" customHeight="1">
      <c r="A22" s="262">
        <v>11</v>
      </c>
      <c r="B22" s="321" t="s">
        <v>14</v>
      </c>
      <c r="C22" s="312">
        <v>4864930</v>
      </c>
      <c r="D22" s="324" t="s">
        <v>12</v>
      </c>
      <c r="E22" s="305" t="s">
        <v>323</v>
      </c>
      <c r="F22" s="312">
        <v>-1000</v>
      </c>
      <c r="G22" s="317">
        <v>887</v>
      </c>
      <c r="H22" s="318">
        <v>942</v>
      </c>
      <c r="I22" s="318">
        <f aca="true" t="shared" si="0" ref="I22:I27">G22-H22</f>
        <v>-55</v>
      </c>
      <c r="J22" s="318">
        <f aca="true" t="shared" si="1" ref="J22:J27">$F22*I22</f>
        <v>55000</v>
      </c>
      <c r="K22" s="319">
        <f aca="true" t="shared" si="2" ref="K22:K27">J22/1000000</f>
        <v>0.055</v>
      </c>
      <c r="L22" s="317">
        <v>998411</v>
      </c>
      <c r="M22" s="318">
        <v>998686</v>
      </c>
      <c r="N22" s="318">
        <f aca="true" t="shared" si="3" ref="N22:N27">L22-M22</f>
        <v>-275</v>
      </c>
      <c r="O22" s="318">
        <f aca="true" t="shared" si="4" ref="O22:O27">$F22*N22</f>
        <v>275000</v>
      </c>
      <c r="P22" s="319">
        <f aca="true" t="shared" si="5" ref="P22:P27">O22/1000000</f>
        <v>0.275</v>
      </c>
      <c r="Q22" s="439"/>
    </row>
    <row r="23" spans="1:17" ht="14.25" customHeight="1">
      <c r="A23" s="262">
        <v>12</v>
      </c>
      <c r="B23" s="321" t="s">
        <v>24</v>
      </c>
      <c r="C23" s="312">
        <v>5128411</v>
      </c>
      <c r="D23" s="324" t="s">
        <v>12</v>
      </c>
      <c r="E23" s="305" t="s">
        <v>323</v>
      </c>
      <c r="F23" s="312">
        <v>-1000</v>
      </c>
      <c r="G23" s="317">
        <v>9492</v>
      </c>
      <c r="H23" s="318">
        <v>9630</v>
      </c>
      <c r="I23" s="318">
        <f>G23-H23</f>
        <v>-138</v>
      </c>
      <c r="J23" s="318">
        <f>$F23*I23</f>
        <v>138000</v>
      </c>
      <c r="K23" s="319">
        <f>J23/1000000</f>
        <v>0.138</v>
      </c>
      <c r="L23" s="317">
        <v>999631</v>
      </c>
      <c r="M23" s="318">
        <v>999804</v>
      </c>
      <c r="N23" s="318">
        <f>L23-M23</f>
        <v>-173</v>
      </c>
      <c r="O23" s="318">
        <f>$F23*N23</f>
        <v>173000</v>
      </c>
      <c r="P23" s="319">
        <f>O23/1000000</f>
        <v>0.173</v>
      </c>
      <c r="Q23" s="439"/>
    </row>
    <row r="24" spans="1:17" ht="14.25" customHeight="1">
      <c r="A24" s="262">
        <v>13</v>
      </c>
      <c r="B24" s="321" t="s">
        <v>21</v>
      </c>
      <c r="C24" s="312">
        <v>4864922</v>
      </c>
      <c r="D24" s="324" t="s">
        <v>12</v>
      </c>
      <c r="E24" s="305" t="s">
        <v>323</v>
      </c>
      <c r="F24" s="312">
        <v>-1000</v>
      </c>
      <c r="G24" s="317">
        <v>52340</v>
      </c>
      <c r="H24" s="318">
        <v>52189</v>
      </c>
      <c r="I24" s="318">
        <f t="shared" si="0"/>
        <v>151</v>
      </c>
      <c r="J24" s="318">
        <f t="shared" si="1"/>
        <v>-151000</v>
      </c>
      <c r="K24" s="319">
        <f t="shared" si="2"/>
        <v>-0.151</v>
      </c>
      <c r="L24" s="317">
        <v>996609</v>
      </c>
      <c r="M24" s="318">
        <v>996709</v>
      </c>
      <c r="N24" s="318">
        <f t="shared" si="3"/>
        <v>-100</v>
      </c>
      <c r="O24" s="318">
        <f t="shared" si="4"/>
        <v>100000</v>
      </c>
      <c r="P24" s="319">
        <f t="shared" si="5"/>
        <v>0.1</v>
      </c>
      <c r="Q24" s="438"/>
    </row>
    <row r="25" spans="1:17" ht="14.25" customHeight="1">
      <c r="A25" s="262">
        <v>14</v>
      </c>
      <c r="B25" s="321" t="s">
        <v>22</v>
      </c>
      <c r="C25" s="312">
        <v>40001535</v>
      </c>
      <c r="D25" s="324" t="s">
        <v>12</v>
      </c>
      <c r="E25" s="305" t="s">
        <v>323</v>
      </c>
      <c r="F25" s="312">
        <v>-1</v>
      </c>
      <c r="G25" s="317">
        <v>21414</v>
      </c>
      <c r="H25" s="318">
        <v>20964</v>
      </c>
      <c r="I25" s="318">
        <f t="shared" si="0"/>
        <v>450</v>
      </c>
      <c r="J25" s="318">
        <f t="shared" si="1"/>
        <v>-450</v>
      </c>
      <c r="K25" s="319">
        <f>J25/1000</f>
        <v>-0.45</v>
      </c>
      <c r="L25" s="317">
        <v>99999723</v>
      </c>
      <c r="M25" s="318">
        <v>99999732</v>
      </c>
      <c r="N25" s="318">
        <f t="shared" si="3"/>
        <v>-9</v>
      </c>
      <c r="O25" s="318">
        <f t="shared" si="4"/>
        <v>9</v>
      </c>
      <c r="P25" s="319">
        <f>O25/1000</f>
        <v>0.009</v>
      </c>
      <c r="Q25" s="438"/>
    </row>
    <row r="26" spans="1:17" ht="14.25" customHeight="1">
      <c r="A26" s="262">
        <v>15</v>
      </c>
      <c r="B26" s="321" t="s">
        <v>448</v>
      </c>
      <c r="C26" s="312">
        <v>4902494</v>
      </c>
      <c r="D26" s="324" t="s">
        <v>12</v>
      </c>
      <c r="E26" s="305" t="s">
        <v>323</v>
      </c>
      <c r="F26" s="312">
        <v>1000</v>
      </c>
      <c r="G26" s="317">
        <v>753743</v>
      </c>
      <c r="H26" s="318">
        <v>754744</v>
      </c>
      <c r="I26" s="318">
        <f t="shared" si="0"/>
        <v>-1001</v>
      </c>
      <c r="J26" s="318">
        <f t="shared" si="1"/>
        <v>-1001000</v>
      </c>
      <c r="K26" s="319">
        <f t="shared" si="2"/>
        <v>-1.001</v>
      </c>
      <c r="L26" s="317">
        <v>999747</v>
      </c>
      <c r="M26" s="318">
        <v>999752</v>
      </c>
      <c r="N26" s="318">
        <f t="shared" si="3"/>
        <v>-5</v>
      </c>
      <c r="O26" s="318">
        <f t="shared" si="4"/>
        <v>-5000</v>
      </c>
      <c r="P26" s="319">
        <f t="shared" si="5"/>
        <v>-0.005</v>
      </c>
      <c r="Q26" s="428"/>
    </row>
    <row r="27" spans="1:17" ht="14.25" customHeight="1">
      <c r="A27" s="262">
        <v>16</v>
      </c>
      <c r="B27" s="321" t="s">
        <v>447</v>
      </c>
      <c r="C27" s="312">
        <v>4902484</v>
      </c>
      <c r="D27" s="324" t="s">
        <v>12</v>
      </c>
      <c r="E27" s="305" t="s">
        <v>323</v>
      </c>
      <c r="F27" s="312">
        <v>500</v>
      </c>
      <c r="G27" s="317">
        <v>857226</v>
      </c>
      <c r="H27" s="318">
        <v>859803</v>
      </c>
      <c r="I27" s="318">
        <f t="shared" si="0"/>
        <v>-2577</v>
      </c>
      <c r="J27" s="318">
        <f t="shared" si="1"/>
        <v>-1288500</v>
      </c>
      <c r="K27" s="319">
        <f t="shared" si="2"/>
        <v>-1.2885</v>
      </c>
      <c r="L27" s="317">
        <v>999991</v>
      </c>
      <c r="M27" s="318">
        <v>999995</v>
      </c>
      <c r="N27" s="318">
        <f t="shared" si="3"/>
        <v>-4</v>
      </c>
      <c r="O27" s="318">
        <f t="shared" si="4"/>
        <v>-2000</v>
      </c>
      <c r="P27" s="319">
        <f t="shared" si="5"/>
        <v>-0.002</v>
      </c>
      <c r="Q27" s="428"/>
    </row>
    <row r="28" spans="1:17" ht="14.25" customHeight="1">
      <c r="A28" s="262"/>
      <c r="B28" s="322" t="s">
        <v>412</v>
      </c>
      <c r="C28" s="312"/>
      <c r="D28" s="324"/>
      <c r="E28" s="305"/>
      <c r="F28" s="312"/>
      <c r="G28" s="317"/>
      <c r="H28" s="318"/>
      <c r="I28" s="318"/>
      <c r="J28" s="318"/>
      <c r="K28" s="319"/>
      <c r="L28" s="317"/>
      <c r="M28" s="318"/>
      <c r="N28" s="318"/>
      <c r="O28" s="318"/>
      <c r="P28" s="319"/>
      <c r="Q28" s="428"/>
    </row>
    <row r="29" spans="1:17" ht="14.25" customHeight="1">
      <c r="A29" s="262">
        <v>17</v>
      </c>
      <c r="B29" s="321" t="s">
        <v>14</v>
      </c>
      <c r="C29" s="312">
        <v>4864963</v>
      </c>
      <c r="D29" s="324" t="s">
        <v>12</v>
      </c>
      <c r="E29" s="305" t="s">
        <v>323</v>
      </c>
      <c r="F29" s="312">
        <v>-1000</v>
      </c>
      <c r="G29" s="317">
        <v>12476</v>
      </c>
      <c r="H29" s="318">
        <v>12433</v>
      </c>
      <c r="I29" s="318">
        <f>G29-H29</f>
        <v>43</v>
      </c>
      <c r="J29" s="318">
        <f>$F29*I29</f>
        <v>-43000</v>
      </c>
      <c r="K29" s="319">
        <f>J29/1000000</f>
        <v>-0.043</v>
      </c>
      <c r="L29" s="317">
        <v>999564</v>
      </c>
      <c r="M29" s="318">
        <v>999906</v>
      </c>
      <c r="N29" s="318">
        <f>L29-M29</f>
        <v>-342</v>
      </c>
      <c r="O29" s="318">
        <f>$F29*N29</f>
        <v>342000</v>
      </c>
      <c r="P29" s="319">
        <f>O29/1000000</f>
        <v>0.342</v>
      </c>
      <c r="Q29" s="428"/>
    </row>
    <row r="30" spans="1:17" ht="14.25" customHeight="1">
      <c r="A30" s="262">
        <v>18</v>
      </c>
      <c r="B30" s="321" t="s">
        <v>15</v>
      </c>
      <c r="C30" s="312">
        <v>5128462</v>
      </c>
      <c r="D30" s="324" t="s">
        <v>12</v>
      </c>
      <c r="E30" s="305" t="s">
        <v>323</v>
      </c>
      <c r="F30" s="312">
        <v>-500</v>
      </c>
      <c r="G30" s="317">
        <v>63244</v>
      </c>
      <c r="H30" s="318">
        <v>62771</v>
      </c>
      <c r="I30" s="318">
        <f>G30-H30</f>
        <v>473</v>
      </c>
      <c r="J30" s="318">
        <f>$F30*I30</f>
        <v>-236500</v>
      </c>
      <c r="K30" s="319">
        <f>J30/1000000</f>
        <v>-0.2365</v>
      </c>
      <c r="L30" s="317">
        <v>479</v>
      </c>
      <c r="M30" s="318">
        <v>738</v>
      </c>
      <c r="N30" s="318">
        <f>L30-M30</f>
        <v>-259</v>
      </c>
      <c r="O30" s="318">
        <f>$F30*N30</f>
        <v>129500</v>
      </c>
      <c r="P30" s="319">
        <f>O30/1000000</f>
        <v>0.1295</v>
      </c>
      <c r="Q30" s="428"/>
    </row>
    <row r="31" spans="1:17" ht="14.25" customHeight="1">
      <c r="A31" s="262">
        <v>19</v>
      </c>
      <c r="B31" s="321" t="s">
        <v>16</v>
      </c>
      <c r="C31" s="312">
        <v>4865052</v>
      </c>
      <c r="D31" s="324" t="s">
        <v>12</v>
      </c>
      <c r="E31" s="305" t="s">
        <v>323</v>
      </c>
      <c r="F31" s="312">
        <v>-1000</v>
      </c>
      <c r="G31" s="317">
        <v>54322</v>
      </c>
      <c r="H31" s="318">
        <v>54083</v>
      </c>
      <c r="I31" s="318">
        <f>G31-H31</f>
        <v>239</v>
      </c>
      <c r="J31" s="318">
        <f>$F31*I31</f>
        <v>-239000</v>
      </c>
      <c r="K31" s="319">
        <f>J31/1000000</f>
        <v>-0.239</v>
      </c>
      <c r="L31" s="317">
        <v>998752</v>
      </c>
      <c r="M31" s="318">
        <v>998757</v>
      </c>
      <c r="N31" s="318">
        <f>L31-M31</f>
        <v>-5</v>
      </c>
      <c r="O31" s="318">
        <f>$F31*N31</f>
        <v>5000</v>
      </c>
      <c r="P31" s="319">
        <f>O31/1000000</f>
        <v>0.005</v>
      </c>
      <c r="Q31" s="428"/>
    </row>
    <row r="32" spans="1:17" ht="14.25" customHeight="1">
      <c r="A32" s="262"/>
      <c r="B32" s="322" t="s">
        <v>25</v>
      </c>
      <c r="C32" s="312"/>
      <c r="D32" s="325"/>
      <c r="E32" s="305"/>
      <c r="F32" s="312"/>
      <c r="G32" s="317"/>
      <c r="H32" s="318"/>
      <c r="I32" s="318"/>
      <c r="J32" s="318"/>
      <c r="K32" s="319"/>
      <c r="L32" s="317"/>
      <c r="M32" s="318"/>
      <c r="N32" s="318"/>
      <c r="O32" s="318"/>
      <c r="P32" s="319"/>
      <c r="Q32" s="428"/>
    </row>
    <row r="33" spans="1:17" ht="14.25" customHeight="1">
      <c r="A33" s="262">
        <v>20</v>
      </c>
      <c r="B33" s="321" t="s">
        <v>407</v>
      </c>
      <c r="C33" s="312">
        <v>4864836</v>
      </c>
      <c r="D33" s="324" t="s">
        <v>12</v>
      </c>
      <c r="E33" s="305" t="s">
        <v>323</v>
      </c>
      <c r="F33" s="312">
        <v>1000</v>
      </c>
      <c r="G33" s="317">
        <v>999856</v>
      </c>
      <c r="H33" s="318">
        <v>999860</v>
      </c>
      <c r="I33" s="318">
        <f aca="true" t="shared" si="6" ref="I33:I40">G33-H33</f>
        <v>-4</v>
      </c>
      <c r="J33" s="318">
        <f aca="true" t="shared" si="7" ref="J33:J40">$F33*I33</f>
        <v>-4000</v>
      </c>
      <c r="K33" s="319">
        <f aca="true" t="shared" si="8" ref="K33:K40">J33/1000000</f>
        <v>-0.004</v>
      </c>
      <c r="L33" s="317">
        <v>988512</v>
      </c>
      <c r="M33" s="318">
        <v>988432</v>
      </c>
      <c r="N33" s="318">
        <f aca="true" t="shared" si="9" ref="N33:N40">L33-M33</f>
        <v>80</v>
      </c>
      <c r="O33" s="318">
        <f aca="true" t="shared" si="10" ref="O33:O40">$F33*N33</f>
        <v>80000</v>
      </c>
      <c r="P33" s="319">
        <f aca="true" t="shared" si="11" ref="P33:P40">O33/1000000</f>
        <v>0.08</v>
      </c>
      <c r="Q33" s="455"/>
    </row>
    <row r="34" spans="1:17" ht="14.25" customHeight="1">
      <c r="A34" s="262">
        <v>21</v>
      </c>
      <c r="B34" s="321" t="s">
        <v>26</v>
      </c>
      <c r="C34" s="312">
        <v>4865182</v>
      </c>
      <c r="D34" s="324" t="s">
        <v>12</v>
      </c>
      <c r="E34" s="305" t="s">
        <v>323</v>
      </c>
      <c r="F34" s="312">
        <v>4000</v>
      </c>
      <c r="G34" s="317">
        <v>999933</v>
      </c>
      <c r="H34" s="318">
        <v>999933</v>
      </c>
      <c r="I34" s="318">
        <f t="shared" si="6"/>
        <v>0</v>
      </c>
      <c r="J34" s="318">
        <f t="shared" si="7"/>
        <v>0</v>
      </c>
      <c r="K34" s="319">
        <f t="shared" si="8"/>
        <v>0</v>
      </c>
      <c r="L34" s="317">
        <v>999821</v>
      </c>
      <c r="M34" s="318">
        <v>999823</v>
      </c>
      <c r="N34" s="318">
        <f t="shared" si="9"/>
        <v>-2</v>
      </c>
      <c r="O34" s="318">
        <f t="shared" si="10"/>
        <v>-8000</v>
      </c>
      <c r="P34" s="319">
        <f t="shared" si="11"/>
        <v>-0.008</v>
      </c>
      <c r="Q34" s="428"/>
    </row>
    <row r="35" spans="1:17" ht="14.25" customHeight="1">
      <c r="A35" s="262">
        <v>22</v>
      </c>
      <c r="B35" s="321" t="s">
        <v>27</v>
      </c>
      <c r="C35" s="312">
        <v>4864880</v>
      </c>
      <c r="D35" s="324" t="s">
        <v>12</v>
      </c>
      <c r="E35" s="305" t="s">
        <v>323</v>
      </c>
      <c r="F35" s="312">
        <v>500</v>
      </c>
      <c r="G35" s="317">
        <v>1542</v>
      </c>
      <c r="H35" s="318">
        <v>1373</v>
      </c>
      <c r="I35" s="318">
        <f t="shared" si="6"/>
        <v>169</v>
      </c>
      <c r="J35" s="318">
        <f t="shared" si="7"/>
        <v>84500</v>
      </c>
      <c r="K35" s="319">
        <f t="shared" si="8"/>
        <v>0.0845</v>
      </c>
      <c r="L35" s="317">
        <v>14959</v>
      </c>
      <c r="M35" s="318">
        <v>14853</v>
      </c>
      <c r="N35" s="318">
        <f t="shared" si="9"/>
        <v>106</v>
      </c>
      <c r="O35" s="318">
        <f t="shared" si="10"/>
        <v>53000</v>
      </c>
      <c r="P35" s="319">
        <f t="shared" si="11"/>
        <v>0.053</v>
      </c>
      <c r="Q35" s="428"/>
    </row>
    <row r="36" spans="1:17" ht="14.25" customHeight="1">
      <c r="A36" s="262">
        <v>23</v>
      </c>
      <c r="B36" s="321" t="s">
        <v>28</v>
      </c>
      <c r="C36" s="312">
        <v>5295128</v>
      </c>
      <c r="D36" s="324" t="s">
        <v>12</v>
      </c>
      <c r="E36" s="305" t="s">
        <v>323</v>
      </c>
      <c r="F36" s="312">
        <v>50</v>
      </c>
      <c r="G36" s="317">
        <v>47070</v>
      </c>
      <c r="H36" s="318">
        <v>41271</v>
      </c>
      <c r="I36" s="318">
        <f t="shared" si="6"/>
        <v>5799</v>
      </c>
      <c r="J36" s="318">
        <f t="shared" si="7"/>
        <v>289950</v>
      </c>
      <c r="K36" s="319">
        <f t="shared" si="8"/>
        <v>0.28995</v>
      </c>
      <c r="L36" s="317">
        <v>213403</v>
      </c>
      <c r="M36" s="318">
        <v>211803</v>
      </c>
      <c r="N36" s="318">
        <f t="shared" si="9"/>
        <v>1600</v>
      </c>
      <c r="O36" s="318">
        <f t="shared" si="10"/>
        <v>80000</v>
      </c>
      <c r="P36" s="319">
        <f t="shared" si="11"/>
        <v>0.08</v>
      </c>
      <c r="Q36" s="428"/>
    </row>
    <row r="37" spans="1:17" ht="14.25" customHeight="1">
      <c r="A37" s="262"/>
      <c r="B37" s="321"/>
      <c r="C37" s="312"/>
      <c r="D37" s="324"/>
      <c r="E37" s="305"/>
      <c r="F37" s="312">
        <v>50</v>
      </c>
      <c r="G37" s="317">
        <v>39398</v>
      </c>
      <c r="H37" s="318">
        <v>39314</v>
      </c>
      <c r="I37" s="318">
        <f t="shared" si="6"/>
        <v>84</v>
      </c>
      <c r="J37" s="318">
        <f t="shared" si="7"/>
        <v>4200</v>
      </c>
      <c r="K37" s="319">
        <f t="shared" si="8"/>
        <v>0.0042</v>
      </c>
      <c r="L37" s="317"/>
      <c r="M37" s="318"/>
      <c r="N37" s="318"/>
      <c r="O37" s="318"/>
      <c r="P37" s="319"/>
      <c r="Q37" s="428"/>
    </row>
    <row r="38" spans="1:17" ht="14.25" customHeight="1">
      <c r="A38" s="262">
        <v>24</v>
      </c>
      <c r="B38" s="321" t="s">
        <v>29</v>
      </c>
      <c r="C38" s="312">
        <v>4864865</v>
      </c>
      <c r="D38" s="324" t="s">
        <v>12</v>
      </c>
      <c r="E38" s="305" t="s">
        <v>323</v>
      </c>
      <c r="F38" s="312">
        <v>1000</v>
      </c>
      <c r="G38" s="317">
        <v>999769</v>
      </c>
      <c r="H38" s="318">
        <v>999769</v>
      </c>
      <c r="I38" s="318">
        <f t="shared" si="6"/>
        <v>0</v>
      </c>
      <c r="J38" s="318">
        <f t="shared" si="7"/>
        <v>0</v>
      </c>
      <c r="K38" s="319">
        <f t="shared" si="8"/>
        <v>0</v>
      </c>
      <c r="L38" s="317">
        <v>996536</v>
      </c>
      <c r="M38" s="318">
        <v>997984</v>
      </c>
      <c r="N38" s="318">
        <f t="shared" si="9"/>
        <v>-1448</v>
      </c>
      <c r="O38" s="318">
        <f t="shared" si="10"/>
        <v>-1448000</v>
      </c>
      <c r="P38" s="319">
        <f t="shared" si="11"/>
        <v>-1.448</v>
      </c>
      <c r="Q38" s="439"/>
    </row>
    <row r="39" spans="1:17" ht="14.25" customHeight="1">
      <c r="A39" s="262">
        <v>25</v>
      </c>
      <c r="B39" s="321" t="s">
        <v>349</v>
      </c>
      <c r="C39" s="312">
        <v>4864873</v>
      </c>
      <c r="D39" s="324" t="s">
        <v>12</v>
      </c>
      <c r="E39" s="305" t="s">
        <v>323</v>
      </c>
      <c r="F39" s="312">
        <v>1000</v>
      </c>
      <c r="G39" s="317">
        <v>999451</v>
      </c>
      <c r="H39" s="318">
        <v>999451</v>
      </c>
      <c r="I39" s="318">
        <f t="shared" si="6"/>
        <v>0</v>
      </c>
      <c r="J39" s="318">
        <f t="shared" si="7"/>
        <v>0</v>
      </c>
      <c r="K39" s="319">
        <f t="shared" si="8"/>
        <v>0</v>
      </c>
      <c r="L39" s="317">
        <v>999248</v>
      </c>
      <c r="M39" s="318">
        <v>999848</v>
      </c>
      <c r="N39" s="318">
        <f t="shared" si="9"/>
        <v>-600</v>
      </c>
      <c r="O39" s="318">
        <f t="shared" si="10"/>
        <v>-600000</v>
      </c>
      <c r="P39" s="319">
        <f t="shared" si="11"/>
        <v>-0.6</v>
      </c>
      <c r="Q39" s="438"/>
    </row>
    <row r="40" spans="1:17" ht="14.25" customHeight="1">
      <c r="A40" s="262">
        <v>26</v>
      </c>
      <c r="B40" s="321" t="s">
        <v>389</v>
      </c>
      <c r="C40" s="312">
        <v>5295124</v>
      </c>
      <c r="D40" s="324" t="s">
        <v>12</v>
      </c>
      <c r="E40" s="305" t="s">
        <v>323</v>
      </c>
      <c r="F40" s="312">
        <v>100</v>
      </c>
      <c r="G40" s="317">
        <v>46788</v>
      </c>
      <c r="H40" s="318">
        <v>44114</v>
      </c>
      <c r="I40" s="318">
        <f t="shared" si="6"/>
        <v>2674</v>
      </c>
      <c r="J40" s="318">
        <f t="shared" si="7"/>
        <v>267400</v>
      </c>
      <c r="K40" s="319">
        <f t="shared" si="8"/>
        <v>0.2674</v>
      </c>
      <c r="L40" s="317">
        <v>193447</v>
      </c>
      <c r="M40" s="318">
        <v>193219</v>
      </c>
      <c r="N40" s="318">
        <f t="shared" si="9"/>
        <v>228</v>
      </c>
      <c r="O40" s="318">
        <f t="shared" si="10"/>
        <v>22800</v>
      </c>
      <c r="P40" s="319">
        <f t="shared" si="11"/>
        <v>0.0228</v>
      </c>
      <c r="Q40" s="438"/>
    </row>
    <row r="41" spans="1:17" ht="14.25" customHeight="1">
      <c r="A41" s="262"/>
      <c r="B41" s="323" t="s">
        <v>30</v>
      </c>
      <c r="C41" s="312"/>
      <c r="D41" s="324"/>
      <c r="E41" s="305"/>
      <c r="F41" s="312"/>
      <c r="G41" s="317"/>
      <c r="H41" s="318"/>
      <c r="I41" s="318"/>
      <c r="J41" s="318"/>
      <c r="K41" s="319"/>
      <c r="L41" s="317"/>
      <c r="M41" s="318"/>
      <c r="N41" s="318"/>
      <c r="O41" s="318"/>
      <c r="P41" s="319"/>
      <c r="Q41" s="428"/>
    </row>
    <row r="42" spans="1:17" ht="14.25" customHeight="1">
      <c r="A42" s="262">
        <v>27</v>
      </c>
      <c r="B42" s="321" t="s">
        <v>346</v>
      </c>
      <c r="C42" s="312">
        <v>5128473</v>
      </c>
      <c r="D42" s="324" t="s">
        <v>12</v>
      </c>
      <c r="E42" s="305" t="s">
        <v>323</v>
      </c>
      <c r="F42" s="312">
        <v>1000</v>
      </c>
      <c r="G42" s="317">
        <v>994297</v>
      </c>
      <c r="H42" s="318">
        <v>994305</v>
      </c>
      <c r="I42" s="318">
        <f>G42-H42</f>
        <v>-8</v>
      </c>
      <c r="J42" s="318">
        <f>$F42*I42</f>
        <v>-8000</v>
      </c>
      <c r="K42" s="319">
        <f>J42/1000000</f>
        <v>-0.008</v>
      </c>
      <c r="L42" s="317">
        <v>998335</v>
      </c>
      <c r="M42" s="318">
        <v>998727</v>
      </c>
      <c r="N42" s="318">
        <f>L42-M42</f>
        <v>-392</v>
      </c>
      <c r="O42" s="318">
        <f>$F42*N42</f>
        <v>-392000</v>
      </c>
      <c r="P42" s="319">
        <f>O42/1000000</f>
        <v>-0.392</v>
      </c>
      <c r="Q42" s="438"/>
    </row>
    <row r="43" spans="1:17" ht="14.25" customHeight="1">
      <c r="A43" s="262">
        <v>28</v>
      </c>
      <c r="B43" s="321" t="s">
        <v>347</v>
      </c>
      <c r="C43" s="312">
        <v>4902482</v>
      </c>
      <c r="D43" s="324" t="s">
        <v>12</v>
      </c>
      <c r="E43" s="305" t="s">
        <v>323</v>
      </c>
      <c r="F43" s="312">
        <v>500</v>
      </c>
      <c r="G43" s="317">
        <v>929050</v>
      </c>
      <c r="H43" s="318">
        <v>929497</v>
      </c>
      <c r="I43" s="318">
        <f>G43-H43</f>
        <v>-447</v>
      </c>
      <c r="J43" s="318">
        <f>$F43*I43</f>
        <v>-223500</v>
      </c>
      <c r="K43" s="319">
        <f>J43/1000000</f>
        <v>-0.2235</v>
      </c>
      <c r="L43" s="317">
        <v>999501</v>
      </c>
      <c r="M43" s="318">
        <v>999760</v>
      </c>
      <c r="N43" s="318">
        <f>L43-M43</f>
        <v>-259</v>
      </c>
      <c r="O43" s="318">
        <f>$F43*N43</f>
        <v>-129500</v>
      </c>
      <c r="P43" s="319">
        <f>O43/1000000</f>
        <v>-0.1295</v>
      </c>
      <c r="Q43" s="438"/>
    </row>
    <row r="44" spans="1:17" ht="14.25" customHeight="1">
      <c r="A44" s="262">
        <v>29</v>
      </c>
      <c r="B44" s="321" t="s">
        <v>31</v>
      </c>
      <c r="C44" s="312">
        <v>4864791</v>
      </c>
      <c r="D44" s="324" t="s">
        <v>12</v>
      </c>
      <c r="E44" s="305" t="s">
        <v>323</v>
      </c>
      <c r="F44" s="312">
        <v>266.67</v>
      </c>
      <c r="G44" s="317">
        <v>995253</v>
      </c>
      <c r="H44" s="318">
        <v>995182</v>
      </c>
      <c r="I44" s="263">
        <f>G44-H44</f>
        <v>71</v>
      </c>
      <c r="J44" s="263">
        <f>$F44*I44</f>
        <v>18933.57</v>
      </c>
      <c r="K44" s="738">
        <f>J44/1000000</f>
        <v>0.01893357</v>
      </c>
      <c r="L44" s="317">
        <v>1000041</v>
      </c>
      <c r="M44" s="318">
        <v>999964</v>
      </c>
      <c r="N44" s="263">
        <f>L44-M44</f>
        <v>77</v>
      </c>
      <c r="O44" s="263">
        <f>$F44*N44</f>
        <v>20533.59</v>
      </c>
      <c r="P44" s="738">
        <f>O44/1000000</f>
        <v>0.02053359</v>
      </c>
      <c r="Q44" s="455"/>
    </row>
    <row r="45" spans="1:17" ht="14.25" customHeight="1">
      <c r="A45" s="262">
        <v>30</v>
      </c>
      <c r="B45" s="321" t="s">
        <v>32</v>
      </c>
      <c r="C45" s="312">
        <v>4864867</v>
      </c>
      <c r="D45" s="324" t="s">
        <v>12</v>
      </c>
      <c r="E45" s="305" t="s">
        <v>323</v>
      </c>
      <c r="F45" s="312">
        <v>500</v>
      </c>
      <c r="G45" s="317">
        <v>2233</v>
      </c>
      <c r="H45" s="318">
        <v>2227</v>
      </c>
      <c r="I45" s="318">
        <f>G45-H45</f>
        <v>6</v>
      </c>
      <c r="J45" s="318">
        <f>$F45*I45</f>
        <v>3000</v>
      </c>
      <c r="K45" s="319">
        <f>J45/1000000</f>
        <v>0.003</v>
      </c>
      <c r="L45" s="317">
        <v>929</v>
      </c>
      <c r="M45" s="318">
        <v>681</v>
      </c>
      <c r="N45" s="318">
        <f>L45-M45</f>
        <v>248</v>
      </c>
      <c r="O45" s="318">
        <f>$F45*N45</f>
        <v>124000</v>
      </c>
      <c r="P45" s="319">
        <f>O45/1000000</f>
        <v>0.124</v>
      </c>
      <c r="Q45" s="428"/>
    </row>
    <row r="46" spans="1:17" ht="14.25" customHeight="1">
      <c r="A46" s="262"/>
      <c r="B46" s="322" t="s">
        <v>33</v>
      </c>
      <c r="C46" s="312"/>
      <c r="D46" s="325"/>
      <c r="E46" s="305"/>
      <c r="F46" s="312"/>
      <c r="G46" s="317"/>
      <c r="H46" s="318"/>
      <c r="I46" s="318"/>
      <c r="J46" s="318"/>
      <c r="K46" s="319"/>
      <c r="L46" s="317"/>
      <c r="M46" s="318"/>
      <c r="N46" s="318"/>
      <c r="O46" s="318"/>
      <c r="P46" s="319"/>
      <c r="Q46" s="428"/>
    </row>
    <row r="47" spans="1:17" ht="14.25" customHeight="1">
      <c r="A47" s="262">
        <v>31</v>
      </c>
      <c r="B47" s="321" t="s">
        <v>34</v>
      </c>
      <c r="C47" s="312">
        <v>4865041</v>
      </c>
      <c r="D47" s="324" t="s">
        <v>12</v>
      </c>
      <c r="E47" s="305" t="s">
        <v>323</v>
      </c>
      <c r="F47" s="312">
        <v>-1000</v>
      </c>
      <c r="G47" s="317">
        <v>46708</v>
      </c>
      <c r="H47" s="318">
        <v>46617</v>
      </c>
      <c r="I47" s="318">
        <f>G47-H47</f>
        <v>91</v>
      </c>
      <c r="J47" s="318">
        <f>$F47*I47</f>
        <v>-91000</v>
      </c>
      <c r="K47" s="319">
        <f>J47/1000000</f>
        <v>-0.091</v>
      </c>
      <c r="L47" s="317">
        <v>996535</v>
      </c>
      <c r="M47" s="318">
        <v>996528</v>
      </c>
      <c r="N47" s="318">
        <f>L47-M47</f>
        <v>7</v>
      </c>
      <c r="O47" s="318">
        <f>$F47*N47</f>
        <v>-7000</v>
      </c>
      <c r="P47" s="319">
        <f>O47/1000000</f>
        <v>-0.007</v>
      </c>
      <c r="Q47" s="428"/>
    </row>
    <row r="48" spans="1:17" ht="14.25" customHeight="1">
      <c r="A48" s="262">
        <v>32</v>
      </c>
      <c r="B48" s="321" t="s">
        <v>15</v>
      </c>
      <c r="C48" s="312">
        <v>5295182</v>
      </c>
      <c r="D48" s="324" t="s">
        <v>12</v>
      </c>
      <c r="E48" s="305" t="s">
        <v>323</v>
      </c>
      <c r="F48" s="312">
        <v>-500</v>
      </c>
      <c r="G48" s="317">
        <v>247776</v>
      </c>
      <c r="H48" s="318">
        <v>247507</v>
      </c>
      <c r="I48" s="318">
        <f>G48-H48</f>
        <v>269</v>
      </c>
      <c r="J48" s="318">
        <f>$F48*I48</f>
        <v>-134500</v>
      </c>
      <c r="K48" s="319">
        <f>J48/1000000</f>
        <v>-0.1345</v>
      </c>
      <c r="L48" s="317">
        <v>17495</v>
      </c>
      <c r="M48" s="318">
        <v>17626</v>
      </c>
      <c r="N48" s="318">
        <f>L48-M48</f>
        <v>-131</v>
      </c>
      <c r="O48" s="318">
        <f>$F48*N48</f>
        <v>65500</v>
      </c>
      <c r="P48" s="319">
        <f>O48/1000000</f>
        <v>0.0655</v>
      </c>
      <c r="Q48" s="425"/>
    </row>
    <row r="49" spans="1:17" ht="14.25" customHeight="1">
      <c r="A49" s="263"/>
      <c r="B49" s="321"/>
      <c r="C49" s="312"/>
      <c r="D49" s="324"/>
      <c r="E49" s="305"/>
      <c r="F49" s="312">
        <v>-500</v>
      </c>
      <c r="G49" s="317">
        <v>247312</v>
      </c>
      <c r="H49" s="318">
        <v>247085</v>
      </c>
      <c r="I49" s="318">
        <f>G49-H49</f>
        <v>227</v>
      </c>
      <c r="J49" s="318">
        <f>$F49*I49</f>
        <v>-113500</v>
      </c>
      <c r="K49" s="319">
        <f>J49/1000000</f>
        <v>-0.1135</v>
      </c>
      <c r="L49" s="317"/>
      <c r="M49" s="318"/>
      <c r="N49" s="318"/>
      <c r="O49" s="318"/>
      <c r="P49" s="319"/>
      <c r="Q49" s="425"/>
    </row>
    <row r="50" spans="1:17" ht="14.25" customHeight="1">
      <c r="A50" s="263"/>
      <c r="B50" s="321"/>
      <c r="C50" s="312"/>
      <c r="D50" s="324"/>
      <c r="E50" s="305"/>
      <c r="F50" s="312">
        <v>-500</v>
      </c>
      <c r="G50" s="317">
        <v>246748</v>
      </c>
      <c r="H50" s="318">
        <v>245695</v>
      </c>
      <c r="I50" s="318">
        <f>G50-H50</f>
        <v>1053</v>
      </c>
      <c r="J50" s="318">
        <f>$F50*I50</f>
        <v>-526500</v>
      </c>
      <c r="K50" s="319">
        <f>J50/1000000</f>
        <v>-0.5265</v>
      </c>
      <c r="L50" s="317"/>
      <c r="M50" s="318"/>
      <c r="N50" s="318"/>
      <c r="O50" s="318"/>
      <c r="P50" s="319"/>
      <c r="Q50" s="425"/>
    </row>
    <row r="51" spans="1:17" ht="14.25" customHeight="1">
      <c r="A51" s="263">
        <v>33</v>
      </c>
      <c r="B51" s="321" t="s">
        <v>16</v>
      </c>
      <c r="C51" s="312">
        <v>4864788</v>
      </c>
      <c r="D51" s="324" t="s">
        <v>12</v>
      </c>
      <c r="E51" s="305" t="s">
        <v>323</v>
      </c>
      <c r="F51" s="312">
        <v>-2000</v>
      </c>
      <c r="G51" s="317">
        <v>7630</v>
      </c>
      <c r="H51" s="318">
        <v>7542</v>
      </c>
      <c r="I51" s="318">
        <f>G51-H51</f>
        <v>88</v>
      </c>
      <c r="J51" s="318">
        <f>$F51*I51</f>
        <v>-176000</v>
      </c>
      <c r="K51" s="319">
        <f>J51/1000000</f>
        <v>-0.176</v>
      </c>
      <c r="L51" s="317">
        <v>999510</v>
      </c>
      <c r="M51" s="318">
        <v>999642</v>
      </c>
      <c r="N51" s="318">
        <f>L51-M51</f>
        <v>-132</v>
      </c>
      <c r="O51" s="318">
        <f>$F51*N51</f>
        <v>264000</v>
      </c>
      <c r="P51" s="319">
        <f>O51/1000000</f>
        <v>0.264</v>
      </c>
      <c r="Q51" s="425"/>
    </row>
    <row r="52" spans="1:17" ht="14.25" customHeight="1">
      <c r="A52" s="263"/>
      <c r="B52" s="322" t="s">
        <v>35</v>
      </c>
      <c r="C52" s="312"/>
      <c r="D52" s="325"/>
      <c r="E52" s="305"/>
      <c r="F52" s="312"/>
      <c r="G52" s="317"/>
      <c r="H52" s="318"/>
      <c r="I52" s="318"/>
      <c r="J52" s="318"/>
      <c r="K52" s="319"/>
      <c r="L52" s="317"/>
      <c r="M52" s="318"/>
      <c r="N52" s="318"/>
      <c r="O52" s="318"/>
      <c r="P52" s="319"/>
      <c r="Q52" s="428"/>
    </row>
    <row r="53" spans="1:17" ht="14.25" customHeight="1">
      <c r="A53" s="262">
        <v>34</v>
      </c>
      <c r="B53" s="321" t="s">
        <v>36</v>
      </c>
      <c r="C53" s="312">
        <v>4864911</v>
      </c>
      <c r="D53" s="324" t="s">
        <v>12</v>
      </c>
      <c r="E53" s="305" t="s">
        <v>323</v>
      </c>
      <c r="F53" s="312">
        <v>-1000</v>
      </c>
      <c r="G53" s="317">
        <v>57653</v>
      </c>
      <c r="H53" s="318">
        <v>57395</v>
      </c>
      <c r="I53" s="318">
        <f>G53-H53</f>
        <v>258</v>
      </c>
      <c r="J53" s="318">
        <f>$F53*I53</f>
        <v>-258000</v>
      </c>
      <c r="K53" s="319">
        <f>J53/1000000</f>
        <v>-0.258</v>
      </c>
      <c r="L53" s="317">
        <v>998299</v>
      </c>
      <c r="M53" s="318">
        <v>998772</v>
      </c>
      <c r="N53" s="318">
        <f>L53-M53</f>
        <v>-473</v>
      </c>
      <c r="O53" s="318">
        <f>$F53*N53</f>
        <v>473000</v>
      </c>
      <c r="P53" s="319">
        <f>O53/1000000</f>
        <v>0.473</v>
      </c>
      <c r="Q53" s="428"/>
    </row>
    <row r="54" spans="1:17" ht="14.25" customHeight="1">
      <c r="A54" s="262"/>
      <c r="B54" s="322" t="s">
        <v>357</v>
      </c>
      <c r="C54" s="312"/>
      <c r="D54" s="324"/>
      <c r="E54" s="305"/>
      <c r="F54" s="312"/>
      <c r="G54" s="317"/>
      <c r="H54" s="318"/>
      <c r="I54" s="318"/>
      <c r="J54" s="318"/>
      <c r="K54" s="319"/>
      <c r="L54" s="317"/>
      <c r="M54" s="318"/>
      <c r="N54" s="318"/>
      <c r="O54" s="318"/>
      <c r="P54" s="319"/>
      <c r="Q54" s="428"/>
    </row>
    <row r="55" spans="1:17" ht="14.25" customHeight="1">
      <c r="A55" s="262">
        <v>35</v>
      </c>
      <c r="B55" s="321" t="s">
        <v>406</v>
      </c>
      <c r="C55" s="312">
        <v>4864973</v>
      </c>
      <c r="D55" s="324" t="s">
        <v>12</v>
      </c>
      <c r="E55" s="305" t="s">
        <v>323</v>
      </c>
      <c r="F55" s="312">
        <v>-2000</v>
      </c>
      <c r="G55" s="317">
        <v>133176</v>
      </c>
      <c r="H55" s="318">
        <v>131417</v>
      </c>
      <c r="I55" s="318">
        <f>G55-H55</f>
        <v>1759</v>
      </c>
      <c r="J55" s="318">
        <f>$F55*I55</f>
        <v>-3518000</v>
      </c>
      <c r="K55" s="319">
        <f>J55/1000000</f>
        <v>-3.518</v>
      </c>
      <c r="L55" s="317">
        <v>293</v>
      </c>
      <c r="M55" s="318">
        <v>293</v>
      </c>
      <c r="N55" s="318">
        <f>L55-M55</f>
        <v>0</v>
      </c>
      <c r="O55" s="318">
        <f>$F55*N55</f>
        <v>0</v>
      </c>
      <c r="P55" s="319">
        <f>O55/1000000</f>
        <v>0</v>
      </c>
      <c r="Q55" s="428"/>
    </row>
    <row r="56" spans="1:17" ht="14.25" customHeight="1">
      <c r="A56" s="262">
        <v>36</v>
      </c>
      <c r="B56" s="321" t="s">
        <v>364</v>
      </c>
      <c r="C56" s="312">
        <v>4864992</v>
      </c>
      <c r="D56" s="324" t="s">
        <v>12</v>
      </c>
      <c r="E56" s="305" t="s">
        <v>323</v>
      </c>
      <c r="F56" s="312">
        <v>-1000</v>
      </c>
      <c r="G56" s="317">
        <v>125877</v>
      </c>
      <c r="H56" s="318">
        <v>123751</v>
      </c>
      <c r="I56" s="318">
        <f>G56-H56</f>
        <v>2126</v>
      </c>
      <c r="J56" s="318">
        <f>$F56*I56</f>
        <v>-2126000</v>
      </c>
      <c r="K56" s="319">
        <f>J56/1000000</f>
        <v>-2.126</v>
      </c>
      <c r="L56" s="317">
        <v>998448</v>
      </c>
      <c r="M56" s="318">
        <v>998448</v>
      </c>
      <c r="N56" s="318">
        <f>L56-M56</f>
        <v>0</v>
      </c>
      <c r="O56" s="318">
        <f>$F56*N56</f>
        <v>0</v>
      </c>
      <c r="P56" s="319">
        <f>O56/1000000</f>
        <v>0</v>
      </c>
      <c r="Q56" s="718"/>
    </row>
    <row r="57" spans="1:17" ht="14.25" customHeight="1">
      <c r="A57" s="262">
        <v>37</v>
      </c>
      <c r="B57" s="321" t="s">
        <v>358</v>
      </c>
      <c r="C57" s="312">
        <v>4864827</v>
      </c>
      <c r="D57" s="324" t="s">
        <v>12</v>
      </c>
      <c r="E57" s="305" t="s">
        <v>323</v>
      </c>
      <c r="F57" s="312">
        <v>-333.33</v>
      </c>
      <c r="G57" s="317">
        <v>171292</v>
      </c>
      <c r="H57" s="318">
        <v>165385</v>
      </c>
      <c r="I57" s="318">
        <f>G57-H57</f>
        <v>5907</v>
      </c>
      <c r="J57" s="318">
        <f>$F57*I57</f>
        <v>-1968980.3099999998</v>
      </c>
      <c r="K57" s="319">
        <f>J57/1000000</f>
        <v>-1.9689803099999998</v>
      </c>
      <c r="L57" s="317">
        <v>218</v>
      </c>
      <c r="M57" s="318">
        <v>204</v>
      </c>
      <c r="N57" s="318">
        <f>L57-M57</f>
        <v>14</v>
      </c>
      <c r="O57" s="318">
        <f>$F57*N57</f>
        <v>-4666.62</v>
      </c>
      <c r="P57" s="319">
        <f>O57/1000000</f>
        <v>-0.00466662</v>
      </c>
      <c r="Q57" s="718"/>
    </row>
    <row r="58" spans="1:17" ht="14.25" customHeight="1">
      <c r="A58" s="262">
        <v>38</v>
      </c>
      <c r="B58" s="321" t="s">
        <v>472</v>
      </c>
      <c r="C58" s="312">
        <v>5128449</v>
      </c>
      <c r="D58" s="324" t="s">
        <v>12</v>
      </c>
      <c r="E58" s="305" t="s">
        <v>323</v>
      </c>
      <c r="F58" s="312">
        <v>-2000</v>
      </c>
      <c r="G58" s="317">
        <v>1735</v>
      </c>
      <c r="H58" s="318">
        <v>569</v>
      </c>
      <c r="I58" s="318">
        <f>G58-H58</f>
        <v>1166</v>
      </c>
      <c r="J58" s="318">
        <f>$F58*I58</f>
        <v>-2332000</v>
      </c>
      <c r="K58" s="319">
        <f>J58/1000000</f>
        <v>-2.332</v>
      </c>
      <c r="L58" s="317">
        <v>1</v>
      </c>
      <c r="M58" s="318">
        <v>0</v>
      </c>
      <c r="N58" s="318">
        <f>L58-M58</f>
        <v>1</v>
      </c>
      <c r="O58" s="318">
        <f>$F58*N58</f>
        <v>-2000</v>
      </c>
      <c r="P58" s="319">
        <f>O58/1000000</f>
        <v>-0.002</v>
      </c>
      <c r="Q58" s="718"/>
    </row>
    <row r="59" spans="1:17" ht="14.25" customHeight="1">
      <c r="A59" s="262"/>
      <c r="B59" s="321"/>
      <c r="C59" s="312"/>
      <c r="D59" s="324"/>
      <c r="E59" s="305"/>
      <c r="F59" s="312"/>
      <c r="G59" s="317"/>
      <c r="H59" s="318"/>
      <c r="I59" s="318"/>
      <c r="J59" s="318"/>
      <c r="K59" s="319"/>
      <c r="L59" s="317"/>
      <c r="M59" s="318"/>
      <c r="N59" s="318"/>
      <c r="O59" s="318"/>
      <c r="P59" s="319"/>
      <c r="Q59" s="718"/>
    </row>
    <row r="60" spans="1:17" ht="14.25" customHeight="1">
      <c r="A60" s="262"/>
      <c r="B60" s="323" t="s">
        <v>378</v>
      </c>
      <c r="C60" s="312"/>
      <c r="D60" s="324"/>
      <c r="E60" s="305"/>
      <c r="F60" s="312"/>
      <c r="G60" s="317"/>
      <c r="H60" s="318"/>
      <c r="I60" s="318"/>
      <c r="J60" s="318"/>
      <c r="K60" s="319"/>
      <c r="L60" s="317"/>
      <c r="M60" s="318"/>
      <c r="N60" s="318"/>
      <c r="O60" s="318"/>
      <c r="P60" s="319"/>
      <c r="Q60" s="429"/>
    </row>
    <row r="61" spans="1:17" ht="14.25" customHeight="1">
      <c r="A61" s="262">
        <v>38</v>
      </c>
      <c r="B61" s="321" t="s">
        <v>14</v>
      </c>
      <c r="C61" s="312">
        <v>4902505</v>
      </c>
      <c r="D61" s="324" t="s">
        <v>12</v>
      </c>
      <c r="E61" s="305" t="s">
        <v>323</v>
      </c>
      <c r="F61" s="312">
        <v>-2000</v>
      </c>
      <c r="G61" s="317">
        <v>22110</v>
      </c>
      <c r="H61" s="318">
        <v>22010</v>
      </c>
      <c r="I61" s="318">
        <f>G61-H61</f>
        <v>100</v>
      </c>
      <c r="J61" s="318">
        <f>$F61*I61</f>
        <v>-200000</v>
      </c>
      <c r="K61" s="319">
        <f>J61/1000000</f>
        <v>-0.2</v>
      </c>
      <c r="L61" s="317">
        <v>423</v>
      </c>
      <c r="M61" s="318">
        <v>286</v>
      </c>
      <c r="N61" s="318">
        <f>L61-M61</f>
        <v>137</v>
      </c>
      <c r="O61" s="318">
        <f>$F61*N61</f>
        <v>-274000</v>
      </c>
      <c r="P61" s="319">
        <f>O61/1000000</f>
        <v>-0.274</v>
      </c>
      <c r="Q61" s="455"/>
    </row>
    <row r="62" spans="1:17" ht="14.25" customHeight="1">
      <c r="A62" s="262">
        <v>39</v>
      </c>
      <c r="B62" s="321" t="s">
        <v>15</v>
      </c>
      <c r="C62" s="312">
        <v>5128468</v>
      </c>
      <c r="D62" s="324" t="s">
        <v>12</v>
      </c>
      <c r="E62" s="305" t="s">
        <v>323</v>
      </c>
      <c r="F62" s="312">
        <v>-1000</v>
      </c>
      <c r="G62" s="317">
        <v>82043</v>
      </c>
      <c r="H62" s="318">
        <v>81798</v>
      </c>
      <c r="I62" s="318">
        <f>G62-H62</f>
        <v>245</v>
      </c>
      <c r="J62" s="318">
        <f>$F62*I62</f>
        <v>-245000</v>
      </c>
      <c r="K62" s="319">
        <f>J62/1000000</f>
        <v>-0.245</v>
      </c>
      <c r="L62" s="317">
        <v>2006</v>
      </c>
      <c r="M62" s="318">
        <v>1746</v>
      </c>
      <c r="N62" s="318">
        <f>L62-M62</f>
        <v>260</v>
      </c>
      <c r="O62" s="318">
        <f>$F62*N62</f>
        <v>-260000</v>
      </c>
      <c r="P62" s="319">
        <f>O62/1000000</f>
        <v>-0.26</v>
      </c>
      <c r="Q62" s="435"/>
    </row>
    <row r="63" spans="1:17" ht="14.25" customHeight="1">
      <c r="A63" s="262"/>
      <c r="B63" s="323" t="s">
        <v>468</v>
      </c>
      <c r="C63" s="312"/>
      <c r="D63" s="324"/>
      <c r="E63" s="305"/>
      <c r="F63" s="312"/>
      <c r="G63" s="317"/>
      <c r="H63" s="318"/>
      <c r="I63" s="318"/>
      <c r="J63" s="318"/>
      <c r="K63" s="319"/>
      <c r="L63" s="317"/>
      <c r="M63" s="318"/>
      <c r="N63" s="318"/>
      <c r="O63" s="318"/>
      <c r="P63" s="319"/>
      <c r="Q63" s="435"/>
    </row>
    <row r="64" spans="1:17" ht="14.25" customHeight="1">
      <c r="A64" s="262">
        <v>40</v>
      </c>
      <c r="B64" s="321" t="s">
        <v>14</v>
      </c>
      <c r="C64" s="312" t="s">
        <v>469</v>
      </c>
      <c r="D64" s="324" t="s">
        <v>471</v>
      </c>
      <c r="E64" s="305" t="s">
        <v>323</v>
      </c>
      <c r="F64" s="312">
        <v>1</v>
      </c>
      <c r="G64" s="317">
        <v>1882000</v>
      </c>
      <c r="H64" s="263">
        <v>1882000</v>
      </c>
      <c r="I64" s="318">
        <f>G64-H64</f>
        <v>0</v>
      </c>
      <c r="J64" s="318">
        <f>$F64*I64</f>
        <v>0</v>
      </c>
      <c r="K64" s="319">
        <f>J64/1000000</f>
        <v>0</v>
      </c>
      <c r="L64" s="317">
        <v>683000</v>
      </c>
      <c r="M64" s="263">
        <v>244000</v>
      </c>
      <c r="N64" s="318">
        <f>L64-M64</f>
        <v>439000</v>
      </c>
      <c r="O64" s="318">
        <f>$F64*N64</f>
        <v>439000</v>
      </c>
      <c r="P64" s="319">
        <f>O64/1000000</f>
        <v>0.439</v>
      </c>
      <c r="Q64" s="435"/>
    </row>
    <row r="65" spans="1:17" ht="14.25" customHeight="1">
      <c r="A65" s="262">
        <v>41</v>
      </c>
      <c r="B65" s="321" t="s">
        <v>15</v>
      </c>
      <c r="C65" s="312" t="s">
        <v>470</v>
      </c>
      <c r="D65" s="324" t="s">
        <v>471</v>
      </c>
      <c r="E65" s="305" t="s">
        <v>323</v>
      </c>
      <c r="F65" s="312">
        <v>1</v>
      </c>
      <c r="G65" s="317">
        <v>10955000</v>
      </c>
      <c r="H65" s="263">
        <v>10955000</v>
      </c>
      <c r="I65" s="318">
        <f>G65-H65</f>
        <v>0</v>
      </c>
      <c r="J65" s="318">
        <f>$F65*I65</f>
        <v>0</v>
      </c>
      <c r="K65" s="319">
        <f>J65/1000000</f>
        <v>0</v>
      </c>
      <c r="L65" s="317">
        <v>770000</v>
      </c>
      <c r="M65" s="263">
        <v>376000</v>
      </c>
      <c r="N65" s="318">
        <f>L65-M65</f>
        <v>394000</v>
      </c>
      <c r="O65" s="318">
        <f>$F65*N65</f>
        <v>394000</v>
      </c>
      <c r="P65" s="319">
        <f>O65/1000000</f>
        <v>0.394</v>
      </c>
      <c r="Q65" s="435"/>
    </row>
    <row r="66" spans="1:17" ht="15" customHeight="1">
      <c r="A66" s="262"/>
      <c r="B66" s="323" t="s">
        <v>382</v>
      </c>
      <c r="C66" s="312"/>
      <c r="D66" s="324"/>
      <c r="E66" s="305"/>
      <c r="F66" s="312"/>
      <c r="G66" s="317"/>
      <c r="H66" s="318"/>
      <c r="I66" s="318"/>
      <c r="J66" s="318"/>
      <c r="K66" s="319"/>
      <c r="L66" s="317"/>
      <c r="M66" s="318"/>
      <c r="N66" s="318"/>
      <c r="O66" s="318"/>
      <c r="P66" s="319"/>
      <c r="Q66" s="435"/>
    </row>
    <row r="67" spans="1:17" ht="15.75" customHeight="1">
      <c r="A67" s="262">
        <v>42</v>
      </c>
      <c r="B67" s="321" t="s">
        <v>14</v>
      </c>
      <c r="C67" s="312">
        <v>4864903</v>
      </c>
      <c r="D67" s="324" t="s">
        <v>12</v>
      </c>
      <c r="E67" s="305" t="s">
        <v>323</v>
      </c>
      <c r="F67" s="312">
        <v>-1000</v>
      </c>
      <c r="G67" s="317">
        <v>6534</v>
      </c>
      <c r="H67" s="318">
        <v>7070</v>
      </c>
      <c r="I67" s="318">
        <f>G67-H67</f>
        <v>-536</v>
      </c>
      <c r="J67" s="318">
        <f>$F67*I67</f>
        <v>536000</v>
      </c>
      <c r="K67" s="319">
        <f>J67/1000000</f>
        <v>0.536</v>
      </c>
      <c r="L67" s="317">
        <v>997665</v>
      </c>
      <c r="M67" s="318">
        <v>997833</v>
      </c>
      <c r="N67" s="318">
        <f>L67-M67</f>
        <v>-168</v>
      </c>
      <c r="O67" s="318">
        <f>$F67*N67</f>
        <v>168000</v>
      </c>
      <c r="P67" s="319">
        <f>O67/1000000</f>
        <v>0.168</v>
      </c>
      <c r="Q67" s="425"/>
    </row>
    <row r="68" spans="1:17" ht="15" customHeight="1">
      <c r="A68" s="262">
        <v>43</v>
      </c>
      <c r="B68" s="321" t="s">
        <v>15</v>
      </c>
      <c r="C68" s="312">
        <v>4864946</v>
      </c>
      <c r="D68" s="324" t="s">
        <v>12</v>
      </c>
      <c r="E68" s="305" t="s">
        <v>323</v>
      </c>
      <c r="F68" s="312">
        <v>-1000</v>
      </c>
      <c r="G68" s="317">
        <v>52358</v>
      </c>
      <c r="H68" s="318">
        <v>52864</v>
      </c>
      <c r="I68" s="318">
        <f>G68-H68</f>
        <v>-506</v>
      </c>
      <c r="J68" s="318">
        <f>$F68*I68</f>
        <v>506000</v>
      </c>
      <c r="K68" s="319">
        <f>J68/1000000</f>
        <v>0.506</v>
      </c>
      <c r="L68" s="317">
        <v>1437</v>
      </c>
      <c r="M68" s="318">
        <v>1477</v>
      </c>
      <c r="N68" s="318">
        <f>L68-M68</f>
        <v>-40</v>
      </c>
      <c r="O68" s="318">
        <f>$F68*N68</f>
        <v>40000</v>
      </c>
      <c r="P68" s="319">
        <f>O68/1000000</f>
        <v>0.04</v>
      </c>
      <c r="Q68" s="425"/>
    </row>
    <row r="69" spans="1:17" ht="14.25" customHeight="1">
      <c r="A69" s="262"/>
      <c r="B69" s="323" t="s">
        <v>356</v>
      </c>
      <c r="C69" s="312"/>
      <c r="D69" s="324"/>
      <c r="E69" s="305"/>
      <c r="F69" s="312"/>
      <c r="G69" s="317"/>
      <c r="H69" s="318"/>
      <c r="I69" s="318"/>
      <c r="J69" s="318"/>
      <c r="K69" s="319"/>
      <c r="L69" s="317"/>
      <c r="M69" s="318"/>
      <c r="N69" s="318"/>
      <c r="O69" s="318"/>
      <c r="P69" s="319"/>
      <c r="Q69" s="428"/>
    </row>
    <row r="70" spans="1:17" ht="14.25" customHeight="1">
      <c r="A70" s="262"/>
      <c r="B70" s="323" t="s">
        <v>41</v>
      </c>
      <c r="C70" s="312"/>
      <c r="D70" s="324"/>
      <c r="E70" s="305"/>
      <c r="F70" s="312"/>
      <c r="G70" s="317"/>
      <c r="H70" s="318"/>
      <c r="I70" s="318"/>
      <c r="J70" s="318"/>
      <c r="K70" s="319"/>
      <c r="L70" s="317"/>
      <c r="M70" s="318"/>
      <c r="N70" s="318"/>
      <c r="O70" s="318"/>
      <c r="P70" s="319"/>
      <c r="Q70" s="428"/>
    </row>
    <row r="71" spans="1:17" s="461" customFormat="1" ht="15.75" thickBot="1">
      <c r="A71" s="461">
        <v>44</v>
      </c>
      <c r="B71" s="767" t="s">
        <v>42</v>
      </c>
      <c r="C71" s="693">
        <v>4864843</v>
      </c>
      <c r="D71" s="693" t="s">
        <v>12</v>
      </c>
      <c r="E71" s="693" t="s">
        <v>323</v>
      </c>
      <c r="F71" s="693">
        <v>1000</v>
      </c>
      <c r="G71" s="317">
        <v>998407</v>
      </c>
      <c r="H71" s="318">
        <v>998462</v>
      </c>
      <c r="I71" s="693">
        <f>G71-H71</f>
        <v>-55</v>
      </c>
      <c r="J71" s="693">
        <f>$F71*I71</f>
        <v>-55000</v>
      </c>
      <c r="K71" s="693">
        <f>J71/1000000</f>
        <v>-0.055</v>
      </c>
      <c r="L71" s="317">
        <v>26355</v>
      </c>
      <c r="M71" s="318">
        <v>26373</v>
      </c>
      <c r="N71" s="693">
        <f>L71-M71</f>
        <v>-18</v>
      </c>
      <c r="O71" s="693">
        <f>$F71*N71</f>
        <v>-18000</v>
      </c>
      <c r="P71" s="693">
        <f>O71/1000000</f>
        <v>-0.018</v>
      </c>
      <c r="Q71" s="515"/>
    </row>
    <row r="72" spans="1:17" s="717" customFormat="1" ht="16.5" hidden="1" thickBot="1" thickTop="1">
      <c r="A72" s="654"/>
      <c r="B72" s="715"/>
      <c r="C72" s="716"/>
      <c r="D72" s="721"/>
      <c r="F72" s="716"/>
      <c r="G72" s="318" t="e">
        <v>#N/A</v>
      </c>
      <c r="H72" s="318" t="e">
        <v>#N/A</v>
      </c>
      <c r="I72" s="716"/>
      <c r="J72" s="716"/>
      <c r="K72" s="716"/>
      <c r="L72" s="318" t="e">
        <v>#N/A</v>
      </c>
      <c r="M72" s="318" t="e">
        <v>#N/A</v>
      </c>
      <c r="N72" s="716"/>
      <c r="O72" s="716"/>
      <c r="P72" s="716"/>
      <c r="Q72" s="722"/>
    </row>
    <row r="73" spans="1:17" ht="21.75" customHeight="1" thickBot="1" thickTop="1">
      <c r="A73" s="263"/>
      <c r="B73" s="445" t="s">
        <v>288</v>
      </c>
      <c r="C73" s="37"/>
      <c r="D73" s="325"/>
      <c r="E73" s="305"/>
      <c r="F73" s="37"/>
      <c r="G73" s="427"/>
      <c r="H73" s="427"/>
      <c r="I73" s="318"/>
      <c r="J73" s="318"/>
      <c r="K73" s="318"/>
      <c r="L73" s="427"/>
      <c r="M73" s="427"/>
      <c r="N73" s="318"/>
      <c r="O73" s="318"/>
      <c r="P73" s="318"/>
      <c r="Q73" s="502" t="str">
        <f>Q1</f>
        <v>JULY-2021</v>
      </c>
    </row>
    <row r="74" spans="1:17" ht="15.75" customHeight="1" thickTop="1">
      <c r="A74" s="261"/>
      <c r="B74" s="320" t="s">
        <v>43</v>
      </c>
      <c r="C74" s="303"/>
      <c r="D74" s="326"/>
      <c r="E74" s="326"/>
      <c r="F74" s="303"/>
      <c r="G74" s="317"/>
      <c r="H74" s="318"/>
      <c r="I74" s="503"/>
      <c r="J74" s="503"/>
      <c r="K74" s="504"/>
      <c r="L74" s="318"/>
      <c r="M74" s="318"/>
      <c r="N74" s="503"/>
      <c r="O74" s="503"/>
      <c r="P74" s="504"/>
      <c r="Q74" s="505"/>
    </row>
    <row r="75" spans="1:17" ht="15.75" customHeight="1">
      <c r="A75" s="262">
        <v>45</v>
      </c>
      <c r="B75" s="462" t="s">
        <v>76</v>
      </c>
      <c r="C75" s="312">
        <v>5295200</v>
      </c>
      <c r="D75" s="325" t="s">
        <v>12</v>
      </c>
      <c r="E75" s="305" t="s">
        <v>323</v>
      </c>
      <c r="F75" s="312">
        <v>100</v>
      </c>
      <c r="G75" s="317">
        <v>999668</v>
      </c>
      <c r="H75" s="318">
        <v>999709</v>
      </c>
      <c r="I75" s="318">
        <f>G75-H75</f>
        <v>-41</v>
      </c>
      <c r="J75" s="318">
        <f>$F75*I75</f>
        <v>-4100</v>
      </c>
      <c r="K75" s="319">
        <f>J75/1000000</f>
        <v>-0.0041</v>
      </c>
      <c r="L75" s="317">
        <v>999878</v>
      </c>
      <c r="M75" s="318">
        <v>999901</v>
      </c>
      <c r="N75" s="318">
        <f>L75-M75</f>
        <v>-23</v>
      </c>
      <c r="O75" s="318">
        <f>$F75*N75</f>
        <v>-2300</v>
      </c>
      <c r="P75" s="319">
        <f>O75/1000000</f>
        <v>-0.0023</v>
      </c>
      <c r="Q75" s="428"/>
    </row>
    <row r="76" spans="1:17" ht="15.75" customHeight="1">
      <c r="A76" s="262"/>
      <c r="B76" s="285" t="s">
        <v>48</v>
      </c>
      <c r="C76" s="313"/>
      <c r="D76" s="327"/>
      <c r="E76" s="327"/>
      <c r="F76" s="313"/>
      <c r="G76" s="317"/>
      <c r="H76" s="318"/>
      <c r="I76" s="318"/>
      <c r="J76" s="318"/>
      <c r="K76" s="319"/>
      <c r="L76" s="317"/>
      <c r="M76" s="318"/>
      <c r="N76" s="318"/>
      <c r="O76" s="318"/>
      <c r="P76" s="319"/>
      <c r="Q76" s="428"/>
    </row>
    <row r="77" spans="1:17" ht="15.75" customHeight="1">
      <c r="A77" s="262">
        <v>46</v>
      </c>
      <c r="B77" s="446" t="s">
        <v>49</v>
      </c>
      <c r="C77" s="313">
        <v>4902572</v>
      </c>
      <c r="D77" s="447" t="s">
        <v>12</v>
      </c>
      <c r="E77" s="305" t="s">
        <v>323</v>
      </c>
      <c r="F77" s="313">
        <v>100</v>
      </c>
      <c r="G77" s="317">
        <v>0</v>
      </c>
      <c r="H77" s="318">
        <v>0</v>
      </c>
      <c r="I77" s="318">
        <f>G77-H77</f>
        <v>0</v>
      </c>
      <c r="J77" s="318">
        <f>$F77*I77</f>
        <v>0</v>
      </c>
      <c r="K77" s="319">
        <f>J77/1000000</f>
        <v>0</v>
      </c>
      <c r="L77" s="317">
        <v>0</v>
      </c>
      <c r="M77" s="318">
        <v>0</v>
      </c>
      <c r="N77" s="318">
        <f>L77-M77</f>
        <v>0</v>
      </c>
      <c r="O77" s="318">
        <f>$F77*N77</f>
        <v>0</v>
      </c>
      <c r="P77" s="319">
        <f>O77/1000000</f>
        <v>0</v>
      </c>
      <c r="Q77" s="740"/>
    </row>
    <row r="78" spans="1:17" ht="15.75" customHeight="1">
      <c r="A78" s="262">
        <v>47</v>
      </c>
      <c r="B78" s="446" t="s">
        <v>50</v>
      </c>
      <c r="C78" s="313">
        <v>4902541</v>
      </c>
      <c r="D78" s="447" t="s">
        <v>12</v>
      </c>
      <c r="E78" s="305" t="s">
        <v>323</v>
      </c>
      <c r="F78" s="313">
        <v>100</v>
      </c>
      <c r="G78" s="317">
        <v>999482</v>
      </c>
      <c r="H78" s="318">
        <v>999482</v>
      </c>
      <c r="I78" s="318">
        <f>G78-H78</f>
        <v>0</v>
      </c>
      <c r="J78" s="318">
        <f>$F78*I78</f>
        <v>0</v>
      </c>
      <c r="K78" s="319">
        <f>J78/1000000</f>
        <v>0</v>
      </c>
      <c r="L78" s="317">
        <v>999486</v>
      </c>
      <c r="M78" s="318">
        <v>999486</v>
      </c>
      <c r="N78" s="318">
        <f>L78-M78</f>
        <v>0</v>
      </c>
      <c r="O78" s="318">
        <f>$F78*N78</f>
        <v>0</v>
      </c>
      <c r="P78" s="319">
        <f>O78/1000000</f>
        <v>0</v>
      </c>
      <c r="Q78" s="428"/>
    </row>
    <row r="79" spans="1:17" ht="15.75" customHeight="1">
      <c r="A79" s="262">
        <v>48</v>
      </c>
      <c r="B79" s="446" t="s">
        <v>51</v>
      </c>
      <c r="C79" s="313">
        <v>4902539</v>
      </c>
      <c r="D79" s="447" t="s">
        <v>12</v>
      </c>
      <c r="E79" s="305" t="s">
        <v>323</v>
      </c>
      <c r="F79" s="313">
        <v>100</v>
      </c>
      <c r="G79" s="317">
        <v>3191</v>
      </c>
      <c r="H79" s="318">
        <v>3140</v>
      </c>
      <c r="I79" s="318">
        <f>G79-H79</f>
        <v>51</v>
      </c>
      <c r="J79" s="318">
        <f>$F79*I79</f>
        <v>5100</v>
      </c>
      <c r="K79" s="319">
        <f>J79/1000000</f>
        <v>0.0051</v>
      </c>
      <c r="L79" s="317">
        <v>31148</v>
      </c>
      <c r="M79" s="318">
        <v>30990</v>
      </c>
      <c r="N79" s="318">
        <f>L79-M79</f>
        <v>158</v>
      </c>
      <c r="O79" s="318">
        <f>$F79*N79</f>
        <v>15800</v>
      </c>
      <c r="P79" s="319">
        <f>O79/1000000</f>
        <v>0.0158</v>
      </c>
      <c r="Q79" s="428"/>
    </row>
    <row r="80" spans="1:17" ht="15.75" customHeight="1">
      <c r="A80" s="262"/>
      <c r="B80" s="285" t="s">
        <v>52</v>
      </c>
      <c r="C80" s="313"/>
      <c r="D80" s="327"/>
      <c r="E80" s="327"/>
      <c r="F80" s="313"/>
      <c r="G80" s="317"/>
      <c r="H80" s="318"/>
      <c r="I80" s="318"/>
      <c r="J80" s="318"/>
      <c r="K80" s="319"/>
      <c r="L80" s="317"/>
      <c r="M80" s="318"/>
      <c r="N80" s="318"/>
      <c r="O80" s="318"/>
      <c r="P80" s="319"/>
      <c r="Q80" s="428"/>
    </row>
    <row r="81" spans="1:17" ht="15.75" customHeight="1">
      <c r="A81" s="262">
        <v>49</v>
      </c>
      <c r="B81" s="446" t="s">
        <v>53</v>
      </c>
      <c r="C81" s="313">
        <v>4902591</v>
      </c>
      <c r="D81" s="447" t="s">
        <v>12</v>
      </c>
      <c r="E81" s="305" t="s">
        <v>323</v>
      </c>
      <c r="F81" s="313">
        <v>1333</v>
      </c>
      <c r="G81" s="317">
        <v>765</v>
      </c>
      <c r="H81" s="318">
        <v>765</v>
      </c>
      <c r="I81" s="318">
        <f aca="true" t="shared" si="12" ref="I81:I86">G81-H81</f>
        <v>0</v>
      </c>
      <c r="J81" s="318">
        <f aca="true" t="shared" si="13" ref="J81:J86">$F81*I81</f>
        <v>0</v>
      </c>
      <c r="K81" s="319">
        <f aca="true" t="shared" si="14" ref="K81:K86">J81/1000000</f>
        <v>0</v>
      </c>
      <c r="L81" s="317">
        <v>583</v>
      </c>
      <c r="M81" s="318">
        <v>572</v>
      </c>
      <c r="N81" s="318">
        <f aca="true" t="shared" si="15" ref="N81:N86">L81-M81</f>
        <v>11</v>
      </c>
      <c r="O81" s="318">
        <f aca="true" t="shared" si="16" ref="O81:O86">$F81*N81</f>
        <v>14663</v>
      </c>
      <c r="P81" s="319">
        <f aca="true" t="shared" si="17" ref="P81:P86">O81/1000000</f>
        <v>0.014663</v>
      </c>
      <c r="Q81" s="428"/>
    </row>
    <row r="82" spans="1:17" ht="15.75" customHeight="1">
      <c r="A82" s="262">
        <v>50</v>
      </c>
      <c r="B82" s="446" t="s">
        <v>54</v>
      </c>
      <c r="C82" s="313">
        <v>4902565</v>
      </c>
      <c r="D82" s="447" t="s">
        <v>12</v>
      </c>
      <c r="E82" s="305" t="s">
        <v>323</v>
      </c>
      <c r="F82" s="313">
        <v>100</v>
      </c>
      <c r="G82" s="317">
        <v>3197</v>
      </c>
      <c r="H82" s="318">
        <v>3197</v>
      </c>
      <c r="I82" s="318">
        <f t="shared" si="12"/>
        <v>0</v>
      </c>
      <c r="J82" s="318">
        <f t="shared" si="13"/>
        <v>0</v>
      </c>
      <c r="K82" s="319">
        <f t="shared" si="14"/>
        <v>0</v>
      </c>
      <c r="L82" s="317">
        <v>2146</v>
      </c>
      <c r="M82" s="318">
        <v>2138</v>
      </c>
      <c r="N82" s="318">
        <f t="shared" si="15"/>
        <v>8</v>
      </c>
      <c r="O82" s="318">
        <f t="shared" si="16"/>
        <v>800</v>
      </c>
      <c r="P82" s="319">
        <f t="shared" si="17"/>
        <v>0.0008</v>
      </c>
      <c r="Q82" s="428"/>
    </row>
    <row r="83" spans="1:17" ht="15.75" customHeight="1">
      <c r="A83" s="262">
        <v>51</v>
      </c>
      <c r="B83" s="446" t="s">
        <v>55</v>
      </c>
      <c r="C83" s="313">
        <v>4902523</v>
      </c>
      <c r="D83" s="447" t="s">
        <v>12</v>
      </c>
      <c r="E83" s="305" t="s">
        <v>323</v>
      </c>
      <c r="F83" s="313">
        <v>100</v>
      </c>
      <c r="G83" s="317">
        <v>999815</v>
      </c>
      <c r="H83" s="318">
        <v>999815</v>
      </c>
      <c r="I83" s="318">
        <f t="shared" si="12"/>
        <v>0</v>
      </c>
      <c r="J83" s="318">
        <f t="shared" si="13"/>
        <v>0</v>
      </c>
      <c r="K83" s="319">
        <f t="shared" si="14"/>
        <v>0</v>
      </c>
      <c r="L83" s="317">
        <v>999943</v>
      </c>
      <c r="M83" s="318">
        <v>999943</v>
      </c>
      <c r="N83" s="318">
        <f t="shared" si="15"/>
        <v>0</v>
      </c>
      <c r="O83" s="318">
        <f t="shared" si="16"/>
        <v>0</v>
      </c>
      <c r="P83" s="319">
        <f t="shared" si="17"/>
        <v>0</v>
      </c>
      <c r="Q83" s="428"/>
    </row>
    <row r="84" spans="1:17" ht="15.75" customHeight="1">
      <c r="A84" s="262">
        <v>52</v>
      </c>
      <c r="B84" s="446" t="s">
        <v>56</v>
      </c>
      <c r="C84" s="313">
        <v>4865089</v>
      </c>
      <c r="D84" s="447" t="s">
        <v>12</v>
      </c>
      <c r="E84" s="305" t="s">
        <v>323</v>
      </c>
      <c r="F84" s="313">
        <v>100</v>
      </c>
      <c r="G84" s="317">
        <v>0</v>
      </c>
      <c r="H84" s="318">
        <v>0</v>
      </c>
      <c r="I84" s="318">
        <f t="shared" si="12"/>
        <v>0</v>
      </c>
      <c r="J84" s="318">
        <f t="shared" si="13"/>
        <v>0</v>
      </c>
      <c r="K84" s="319">
        <f t="shared" si="14"/>
        <v>0</v>
      </c>
      <c r="L84" s="317">
        <v>0</v>
      </c>
      <c r="M84" s="318">
        <v>0</v>
      </c>
      <c r="N84" s="318">
        <f t="shared" si="15"/>
        <v>0</v>
      </c>
      <c r="O84" s="318">
        <f t="shared" si="16"/>
        <v>0</v>
      </c>
      <c r="P84" s="319">
        <f t="shared" si="17"/>
        <v>0</v>
      </c>
      <c r="Q84" s="428"/>
    </row>
    <row r="85" spans="1:17" ht="15.75" customHeight="1">
      <c r="A85" s="262">
        <v>53</v>
      </c>
      <c r="B85" s="446" t="s">
        <v>57</v>
      </c>
      <c r="C85" s="313">
        <v>4902548</v>
      </c>
      <c r="D85" s="447" t="s">
        <v>12</v>
      </c>
      <c r="E85" s="305" t="s">
        <v>323</v>
      </c>
      <c r="F85" s="463">
        <v>100</v>
      </c>
      <c r="G85" s="317">
        <v>0</v>
      </c>
      <c r="H85" s="318">
        <v>0</v>
      </c>
      <c r="I85" s="318">
        <f t="shared" si="12"/>
        <v>0</v>
      </c>
      <c r="J85" s="318">
        <f t="shared" si="13"/>
        <v>0</v>
      </c>
      <c r="K85" s="319">
        <f t="shared" si="14"/>
        <v>0</v>
      </c>
      <c r="L85" s="317">
        <v>0</v>
      </c>
      <c r="M85" s="318">
        <v>0</v>
      </c>
      <c r="N85" s="318">
        <f t="shared" si="15"/>
        <v>0</v>
      </c>
      <c r="O85" s="318">
        <f t="shared" si="16"/>
        <v>0</v>
      </c>
      <c r="P85" s="319">
        <f t="shared" si="17"/>
        <v>0</v>
      </c>
      <c r="Q85" s="455"/>
    </row>
    <row r="86" spans="1:17" ht="15.75" customHeight="1">
      <c r="A86" s="262">
        <v>54</v>
      </c>
      <c r="B86" s="446" t="s">
        <v>58</v>
      </c>
      <c r="C86" s="313">
        <v>4902564</v>
      </c>
      <c r="D86" s="447" t="s">
        <v>12</v>
      </c>
      <c r="E86" s="305" t="s">
        <v>323</v>
      </c>
      <c r="F86" s="313">
        <v>100</v>
      </c>
      <c r="G86" s="317">
        <v>2015</v>
      </c>
      <c r="H86" s="318">
        <v>2012</v>
      </c>
      <c r="I86" s="318">
        <f t="shared" si="12"/>
        <v>3</v>
      </c>
      <c r="J86" s="318">
        <f t="shared" si="13"/>
        <v>300</v>
      </c>
      <c r="K86" s="319">
        <f t="shared" si="14"/>
        <v>0.0003</v>
      </c>
      <c r="L86" s="317">
        <v>4081</v>
      </c>
      <c r="M86" s="318">
        <v>3612</v>
      </c>
      <c r="N86" s="318">
        <f t="shared" si="15"/>
        <v>469</v>
      </c>
      <c r="O86" s="318">
        <f t="shared" si="16"/>
        <v>46900</v>
      </c>
      <c r="P86" s="319">
        <f t="shared" si="17"/>
        <v>0.0469</v>
      </c>
      <c r="Q86" s="439"/>
    </row>
    <row r="87" spans="1:17" ht="15.75" customHeight="1">
      <c r="A87" s="262"/>
      <c r="B87" s="285" t="s">
        <v>60</v>
      </c>
      <c r="C87" s="313"/>
      <c r="D87" s="327"/>
      <c r="E87" s="327"/>
      <c r="F87" s="313"/>
      <c r="G87" s="317"/>
      <c r="H87" s="318"/>
      <c r="I87" s="318"/>
      <c r="J87" s="318"/>
      <c r="K87" s="319"/>
      <c r="L87" s="317"/>
      <c r="M87" s="318"/>
      <c r="N87" s="318"/>
      <c r="O87" s="318"/>
      <c r="P87" s="319"/>
      <c r="Q87" s="428"/>
    </row>
    <row r="88" spans="1:17" ht="15.75" customHeight="1">
      <c r="A88" s="262">
        <v>55</v>
      </c>
      <c r="B88" s="446" t="s">
        <v>61</v>
      </c>
      <c r="C88" s="313">
        <v>4865088</v>
      </c>
      <c r="D88" s="447" t="s">
        <v>12</v>
      </c>
      <c r="E88" s="305" t="s">
        <v>323</v>
      </c>
      <c r="F88" s="313">
        <v>166.66</v>
      </c>
      <c r="G88" s="317">
        <v>1412</v>
      </c>
      <c r="H88" s="318">
        <v>1412</v>
      </c>
      <c r="I88" s="318">
        <f>G88-H88</f>
        <v>0</v>
      </c>
      <c r="J88" s="318">
        <f>$F88*I88</f>
        <v>0</v>
      </c>
      <c r="K88" s="319">
        <f>J88/1000000</f>
        <v>0</v>
      </c>
      <c r="L88" s="317">
        <v>7172</v>
      </c>
      <c r="M88" s="318">
        <v>7172</v>
      </c>
      <c r="N88" s="318">
        <f>L88-M88</f>
        <v>0</v>
      </c>
      <c r="O88" s="318">
        <f>$F88*N88</f>
        <v>0</v>
      </c>
      <c r="P88" s="319">
        <f>O88/1000000</f>
        <v>0</v>
      </c>
      <c r="Q88" s="453"/>
    </row>
    <row r="89" spans="1:17" ht="15.75" customHeight="1">
      <c r="A89" s="262">
        <v>56</v>
      </c>
      <c r="B89" s="446" t="s">
        <v>62</v>
      </c>
      <c r="C89" s="313">
        <v>4902579</v>
      </c>
      <c r="D89" s="447" t="s">
        <v>12</v>
      </c>
      <c r="E89" s="305" t="s">
        <v>323</v>
      </c>
      <c r="F89" s="313">
        <v>500</v>
      </c>
      <c r="G89" s="317">
        <v>999802</v>
      </c>
      <c r="H89" s="318">
        <v>999801</v>
      </c>
      <c r="I89" s="318">
        <f>G89-H89</f>
        <v>1</v>
      </c>
      <c r="J89" s="318">
        <f>$F89*I89</f>
        <v>500</v>
      </c>
      <c r="K89" s="319">
        <f>J89/1000000</f>
        <v>0.0005</v>
      </c>
      <c r="L89" s="317">
        <v>2243</v>
      </c>
      <c r="M89" s="318">
        <v>2208</v>
      </c>
      <c r="N89" s="318">
        <f>L89-M89</f>
        <v>35</v>
      </c>
      <c r="O89" s="318">
        <f>$F89*N89</f>
        <v>17500</v>
      </c>
      <c r="P89" s="319">
        <f>O89/1000000</f>
        <v>0.0175</v>
      </c>
      <c r="Q89" s="428"/>
    </row>
    <row r="90" spans="1:17" ht="15.75" customHeight="1">
      <c r="A90" s="262">
        <v>57</v>
      </c>
      <c r="B90" s="446" t="s">
        <v>63</v>
      </c>
      <c r="C90" s="313">
        <v>4902526</v>
      </c>
      <c r="D90" s="447" t="s">
        <v>12</v>
      </c>
      <c r="E90" s="305" t="s">
        <v>323</v>
      </c>
      <c r="F90" s="463">
        <v>500</v>
      </c>
      <c r="G90" s="317">
        <v>0</v>
      </c>
      <c r="H90" s="318">
        <v>0</v>
      </c>
      <c r="I90" s="318">
        <f>G90-H90</f>
        <v>0</v>
      </c>
      <c r="J90" s="318">
        <f>$F90*I90</f>
        <v>0</v>
      </c>
      <c r="K90" s="319">
        <f>J90/1000000</f>
        <v>0</v>
      </c>
      <c r="L90" s="317">
        <v>121</v>
      </c>
      <c r="M90" s="318">
        <v>81</v>
      </c>
      <c r="N90" s="318">
        <f>L90-M90</f>
        <v>40</v>
      </c>
      <c r="O90" s="318">
        <f>$F90*N90</f>
        <v>20000</v>
      </c>
      <c r="P90" s="319">
        <f>O90/1000000</f>
        <v>0.02</v>
      </c>
      <c r="Q90" s="428"/>
    </row>
    <row r="91" spans="1:17" ht="15.75" customHeight="1">
      <c r="A91" s="262">
        <v>58</v>
      </c>
      <c r="B91" s="446" t="s">
        <v>64</v>
      </c>
      <c r="C91" s="313">
        <v>4865090</v>
      </c>
      <c r="D91" s="447" t="s">
        <v>12</v>
      </c>
      <c r="E91" s="305" t="s">
        <v>323</v>
      </c>
      <c r="F91" s="463">
        <v>500</v>
      </c>
      <c r="G91" s="317">
        <v>1018</v>
      </c>
      <c r="H91" s="318">
        <v>1017</v>
      </c>
      <c r="I91" s="318">
        <f>G91-H91</f>
        <v>1</v>
      </c>
      <c r="J91" s="318">
        <f>$F91*I91</f>
        <v>500</v>
      </c>
      <c r="K91" s="319">
        <f>J91/1000000</f>
        <v>0.0005</v>
      </c>
      <c r="L91" s="317">
        <v>921</v>
      </c>
      <c r="M91" s="318">
        <v>822</v>
      </c>
      <c r="N91" s="318">
        <f>L91-M91</f>
        <v>99</v>
      </c>
      <c r="O91" s="318">
        <f>$F91*N91</f>
        <v>49500</v>
      </c>
      <c r="P91" s="319">
        <f>O91/1000000</f>
        <v>0.0495</v>
      </c>
      <c r="Q91" s="428"/>
    </row>
    <row r="92" spans="2:17" ht="15.75" customHeight="1">
      <c r="B92" s="285" t="s">
        <v>66</v>
      </c>
      <c r="C92" s="313"/>
      <c r="D92" s="327"/>
      <c r="E92" s="327"/>
      <c r="F92" s="313"/>
      <c r="G92" s="317"/>
      <c r="H92" s="318"/>
      <c r="I92" s="318"/>
      <c r="J92" s="318"/>
      <c r="K92" s="319"/>
      <c r="L92" s="317"/>
      <c r="M92" s="318"/>
      <c r="N92" s="318"/>
      <c r="O92" s="318"/>
      <c r="P92" s="319"/>
      <c r="Q92" s="428"/>
    </row>
    <row r="93" spans="1:17" ht="15.75" customHeight="1">
      <c r="A93" s="262">
        <v>59</v>
      </c>
      <c r="B93" s="446" t="s">
        <v>59</v>
      </c>
      <c r="C93" s="313">
        <v>4902568</v>
      </c>
      <c r="D93" s="447" t="s">
        <v>12</v>
      </c>
      <c r="E93" s="305" t="s">
        <v>323</v>
      </c>
      <c r="F93" s="313">
        <v>100</v>
      </c>
      <c r="G93" s="317">
        <v>994373</v>
      </c>
      <c r="H93" s="318">
        <v>994473</v>
      </c>
      <c r="I93" s="318">
        <f>G93-H93</f>
        <v>-100</v>
      </c>
      <c r="J93" s="318">
        <f>$F93*I93</f>
        <v>-10000</v>
      </c>
      <c r="K93" s="319">
        <f>J93/1000000</f>
        <v>-0.01</v>
      </c>
      <c r="L93" s="317">
        <v>2678</v>
      </c>
      <c r="M93" s="318">
        <v>2671</v>
      </c>
      <c r="N93" s="318">
        <f>L93-M93</f>
        <v>7</v>
      </c>
      <c r="O93" s="318">
        <f>$F93*N93</f>
        <v>700</v>
      </c>
      <c r="P93" s="319">
        <f>O93/1000000</f>
        <v>0.0007</v>
      </c>
      <c r="Q93" s="439"/>
    </row>
    <row r="94" spans="2:17" ht="15.75" customHeight="1">
      <c r="B94" s="285" t="s">
        <v>67</v>
      </c>
      <c r="C94" s="313"/>
      <c r="D94" s="327"/>
      <c r="E94" s="327"/>
      <c r="F94" s="313"/>
      <c r="G94" s="317"/>
      <c r="H94" s="318"/>
      <c r="I94" s="318"/>
      <c r="J94" s="318"/>
      <c r="K94" s="319"/>
      <c r="L94" s="317"/>
      <c r="M94" s="318"/>
      <c r="N94" s="318"/>
      <c r="O94" s="318"/>
      <c r="P94" s="319"/>
      <c r="Q94" s="428"/>
    </row>
    <row r="95" spans="1:17" ht="15.75" customHeight="1">
      <c r="A95" s="262">
        <v>60</v>
      </c>
      <c r="B95" s="446" t="s">
        <v>68</v>
      </c>
      <c r="C95" s="313">
        <v>4902540</v>
      </c>
      <c r="D95" s="447" t="s">
        <v>12</v>
      </c>
      <c r="E95" s="305" t="s">
        <v>323</v>
      </c>
      <c r="F95" s="313">
        <v>100</v>
      </c>
      <c r="G95" s="317">
        <v>8197</v>
      </c>
      <c r="H95" s="318">
        <v>8031</v>
      </c>
      <c r="I95" s="318">
        <f>G95-H95</f>
        <v>166</v>
      </c>
      <c r="J95" s="318">
        <f>$F95*I95</f>
        <v>16600</v>
      </c>
      <c r="K95" s="319">
        <f>J95/1000000</f>
        <v>0.0166</v>
      </c>
      <c r="L95" s="317">
        <v>14632</v>
      </c>
      <c r="M95" s="318">
        <v>14432</v>
      </c>
      <c r="N95" s="318">
        <f>L95-M95</f>
        <v>200</v>
      </c>
      <c r="O95" s="318">
        <f>$F95*N95</f>
        <v>20000</v>
      </c>
      <c r="P95" s="319">
        <f>O95/1000000</f>
        <v>0.02</v>
      </c>
      <c r="Q95" s="439"/>
    </row>
    <row r="96" spans="1:17" ht="15.75" customHeight="1">
      <c r="A96" s="430">
        <v>61</v>
      </c>
      <c r="B96" s="446" t="s">
        <v>69</v>
      </c>
      <c r="C96" s="313">
        <v>4902520</v>
      </c>
      <c r="D96" s="447" t="s">
        <v>12</v>
      </c>
      <c r="E96" s="305" t="s">
        <v>323</v>
      </c>
      <c r="F96" s="313">
        <v>100</v>
      </c>
      <c r="G96" s="317">
        <v>11227</v>
      </c>
      <c r="H96" s="318">
        <v>10842</v>
      </c>
      <c r="I96" s="318">
        <f>G96-H96</f>
        <v>385</v>
      </c>
      <c r="J96" s="318">
        <f>$F96*I96</f>
        <v>38500</v>
      </c>
      <c r="K96" s="319">
        <f>J96/1000000</f>
        <v>0.0385</v>
      </c>
      <c r="L96" s="317">
        <v>5412</v>
      </c>
      <c r="M96" s="318">
        <v>5124</v>
      </c>
      <c r="N96" s="318">
        <f>L96-M96</f>
        <v>288</v>
      </c>
      <c r="O96" s="318">
        <f>$F96*N96</f>
        <v>28800</v>
      </c>
      <c r="P96" s="319">
        <f>O96/1000000</f>
        <v>0.0288</v>
      </c>
      <c r="Q96" s="428"/>
    </row>
    <row r="97" spans="1:17" ht="15.75" customHeight="1">
      <c r="A97" s="262">
        <v>62</v>
      </c>
      <c r="B97" s="446" t="s">
        <v>70</v>
      </c>
      <c r="C97" s="313">
        <v>4902536</v>
      </c>
      <c r="D97" s="447" t="s">
        <v>12</v>
      </c>
      <c r="E97" s="305" t="s">
        <v>323</v>
      </c>
      <c r="F97" s="313">
        <v>100</v>
      </c>
      <c r="G97" s="317">
        <v>30162</v>
      </c>
      <c r="H97" s="318">
        <v>29857</v>
      </c>
      <c r="I97" s="318">
        <f>G97-H97</f>
        <v>305</v>
      </c>
      <c r="J97" s="318">
        <f>$F97*I97</f>
        <v>30500</v>
      </c>
      <c r="K97" s="319">
        <f>J97/1000000</f>
        <v>0.0305</v>
      </c>
      <c r="L97" s="317">
        <v>10715</v>
      </c>
      <c r="M97" s="318">
        <v>10506</v>
      </c>
      <c r="N97" s="318">
        <f>L97-M97</f>
        <v>209</v>
      </c>
      <c r="O97" s="318">
        <f>$F97*N97</f>
        <v>20900</v>
      </c>
      <c r="P97" s="319">
        <f>O97/1000000</f>
        <v>0.0209</v>
      </c>
      <c r="Q97" s="439"/>
    </row>
    <row r="98" spans="1:17" ht="15.75" customHeight="1">
      <c r="A98" s="430"/>
      <c r="B98" s="285" t="s">
        <v>30</v>
      </c>
      <c r="C98" s="313"/>
      <c r="D98" s="327"/>
      <c r="E98" s="327"/>
      <c r="F98" s="313"/>
      <c r="G98" s="317"/>
      <c r="H98" s="318"/>
      <c r="I98" s="318"/>
      <c r="J98" s="318"/>
      <c r="K98" s="319"/>
      <c r="L98" s="317"/>
      <c r="M98" s="318"/>
      <c r="N98" s="318"/>
      <c r="O98" s="318"/>
      <c r="P98" s="319"/>
      <c r="Q98" s="428"/>
    </row>
    <row r="99" spans="1:17" ht="15.75" customHeight="1">
      <c r="A99" s="430">
        <v>63</v>
      </c>
      <c r="B99" s="446" t="s">
        <v>65</v>
      </c>
      <c r="C99" s="313">
        <v>4864797</v>
      </c>
      <c r="D99" s="447" t="s">
        <v>12</v>
      </c>
      <c r="E99" s="305" t="s">
        <v>323</v>
      </c>
      <c r="F99" s="313">
        <v>100</v>
      </c>
      <c r="G99" s="317">
        <v>60529</v>
      </c>
      <c r="H99" s="318">
        <v>60086</v>
      </c>
      <c r="I99" s="318">
        <f>G99-H99</f>
        <v>443</v>
      </c>
      <c r="J99" s="318">
        <f>$F99*I99</f>
        <v>44300</v>
      </c>
      <c r="K99" s="319">
        <f>J99/1000000</f>
        <v>0.0443</v>
      </c>
      <c r="L99" s="317">
        <v>2282</v>
      </c>
      <c r="M99" s="318">
        <v>2073</v>
      </c>
      <c r="N99" s="318">
        <f>L99-M99</f>
        <v>209</v>
      </c>
      <c r="O99" s="318">
        <f>$F99*N99</f>
        <v>20900</v>
      </c>
      <c r="P99" s="319">
        <f>O99/1000000</f>
        <v>0.0209</v>
      </c>
      <c r="Q99" s="428"/>
    </row>
    <row r="100" spans="1:17" ht="15.75" customHeight="1">
      <c r="A100" s="431">
        <v>64</v>
      </c>
      <c r="B100" s="446" t="s">
        <v>221</v>
      </c>
      <c r="C100" s="313">
        <v>4865074</v>
      </c>
      <c r="D100" s="447" t="s">
        <v>12</v>
      </c>
      <c r="E100" s="305" t="s">
        <v>323</v>
      </c>
      <c r="F100" s="313">
        <v>133.33</v>
      </c>
      <c r="G100" s="317">
        <v>999925</v>
      </c>
      <c r="H100" s="318">
        <v>999789</v>
      </c>
      <c r="I100" s="318">
        <f>G100-H100</f>
        <v>136</v>
      </c>
      <c r="J100" s="318">
        <f>$F100*I100</f>
        <v>18132.88</v>
      </c>
      <c r="K100" s="319">
        <f>J100/1000000</f>
        <v>0.01813288</v>
      </c>
      <c r="L100" s="317">
        <v>467</v>
      </c>
      <c r="M100" s="318">
        <v>451</v>
      </c>
      <c r="N100" s="318">
        <f>L100-M100</f>
        <v>16</v>
      </c>
      <c r="O100" s="318">
        <f>$F100*N100</f>
        <v>2133.28</v>
      </c>
      <c r="P100" s="319">
        <f>O100/1000000</f>
        <v>0.00213328</v>
      </c>
      <c r="Q100" s="428"/>
    </row>
    <row r="101" spans="1:17" ht="15.75" customHeight="1">
      <c r="A101" s="431">
        <v>65</v>
      </c>
      <c r="B101" s="446" t="s">
        <v>75</v>
      </c>
      <c r="C101" s="313">
        <v>4902585</v>
      </c>
      <c r="D101" s="447" t="s">
        <v>12</v>
      </c>
      <c r="E101" s="305" t="s">
        <v>323</v>
      </c>
      <c r="F101" s="313">
        <v>-400</v>
      </c>
      <c r="G101" s="317">
        <v>999999</v>
      </c>
      <c r="H101" s="318">
        <v>1000000</v>
      </c>
      <c r="I101" s="318">
        <f>G101-H101</f>
        <v>-1</v>
      </c>
      <c r="J101" s="318">
        <f>$F101*I101</f>
        <v>400</v>
      </c>
      <c r="K101" s="319">
        <f>J101/1000000</f>
        <v>0.0004</v>
      </c>
      <c r="L101" s="317">
        <v>0</v>
      </c>
      <c r="M101" s="318">
        <v>0</v>
      </c>
      <c r="N101" s="318">
        <f>L101-M101</f>
        <v>0</v>
      </c>
      <c r="O101" s="318">
        <f>$F101*N101</f>
        <v>0</v>
      </c>
      <c r="P101" s="319">
        <f>O101/1000000</f>
        <v>0</v>
      </c>
      <c r="Q101" s="458"/>
    </row>
    <row r="102" spans="2:16" ht="15.75" customHeight="1">
      <c r="B102" s="322" t="s">
        <v>71</v>
      </c>
      <c r="C102" s="312"/>
      <c r="D102" s="324"/>
      <c r="E102" s="324"/>
      <c r="F102" s="312"/>
      <c r="G102" s="317"/>
      <c r="H102" s="318"/>
      <c r="I102" s="318"/>
      <c r="J102" s="318"/>
      <c r="K102" s="319"/>
      <c r="L102" s="317"/>
      <c r="M102" s="318"/>
      <c r="N102" s="318"/>
      <c r="O102" s="318"/>
      <c r="P102" s="319"/>
    </row>
    <row r="103" spans="1:17" ht="16.5">
      <c r="A103" s="431">
        <v>66</v>
      </c>
      <c r="B103" s="723" t="s">
        <v>72</v>
      </c>
      <c r="C103" s="312">
        <v>4902577</v>
      </c>
      <c r="D103" s="324" t="s">
        <v>12</v>
      </c>
      <c r="E103" s="305" t="s">
        <v>323</v>
      </c>
      <c r="F103" s="312">
        <v>-400</v>
      </c>
      <c r="G103" s="317">
        <v>995633</v>
      </c>
      <c r="H103" s="318">
        <v>995633</v>
      </c>
      <c r="I103" s="318">
        <f>G103-H103</f>
        <v>0</v>
      </c>
      <c r="J103" s="318">
        <f>$F103*I103</f>
        <v>0</v>
      </c>
      <c r="K103" s="319">
        <f>J103/1000000</f>
        <v>0</v>
      </c>
      <c r="L103" s="317">
        <v>61</v>
      </c>
      <c r="M103" s="318">
        <v>61</v>
      </c>
      <c r="N103" s="318">
        <f>L103-M103</f>
        <v>0</v>
      </c>
      <c r="O103" s="318">
        <f>$F103*N103</f>
        <v>0</v>
      </c>
      <c r="P103" s="319">
        <f>O103/1000000</f>
        <v>0</v>
      </c>
      <c r="Q103" s="724"/>
    </row>
    <row r="104" spans="1:17" ht="16.5">
      <c r="A104" s="431">
        <v>67</v>
      </c>
      <c r="B104" s="723" t="s">
        <v>73</v>
      </c>
      <c r="C104" s="312">
        <v>4902525</v>
      </c>
      <c r="D104" s="324" t="s">
        <v>12</v>
      </c>
      <c r="E104" s="305" t="s">
        <v>323</v>
      </c>
      <c r="F104" s="312">
        <v>400</v>
      </c>
      <c r="G104" s="317">
        <v>999879</v>
      </c>
      <c r="H104" s="318">
        <v>999879</v>
      </c>
      <c r="I104" s="318">
        <f>G104-H104</f>
        <v>0</v>
      </c>
      <c r="J104" s="318">
        <f>$F104*I104</f>
        <v>0</v>
      </c>
      <c r="K104" s="319">
        <f>J104/1000000</f>
        <v>0</v>
      </c>
      <c r="L104" s="317">
        <v>999432</v>
      </c>
      <c r="M104" s="318">
        <v>999432</v>
      </c>
      <c r="N104" s="318">
        <f>L104-M104</f>
        <v>0</v>
      </c>
      <c r="O104" s="318">
        <f>$F104*N104</f>
        <v>0</v>
      </c>
      <c r="P104" s="319">
        <f>O104/1000000</f>
        <v>0</v>
      </c>
      <c r="Q104" s="439"/>
    </row>
    <row r="105" spans="2:17" ht="16.5">
      <c r="B105" s="285" t="s">
        <v>360</v>
      </c>
      <c r="C105" s="312"/>
      <c r="D105" s="324"/>
      <c r="E105" s="305"/>
      <c r="F105" s="312"/>
      <c r="G105" s="317"/>
      <c r="H105" s="318"/>
      <c r="I105" s="318"/>
      <c r="J105" s="318"/>
      <c r="K105" s="319"/>
      <c r="L105" s="317"/>
      <c r="M105" s="318"/>
      <c r="N105" s="318"/>
      <c r="O105" s="318"/>
      <c r="P105" s="319"/>
      <c r="Q105" s="428"/>
    </row>
    <row r="106" spans="1:17" ht="18">
      <c r="A106" s="431">
        <v>68</v>
      </c>
      <c r="B106" s="446" t="s">
        <v>366</v>
      </c>
      <c r="C106" s="291">
        <v>4864983</v>
      </c>
      <c r="D106" s="118" t="s">
        <v>12</v>
      </c>
      <c r="E106" s="91" t="s">
        <v>323</v>
      </c>
      <c r="F106" s="386">
        <v>800</v>
      </c>
      <c r="G106" s="317">
        <v>960991</v>
      </c>
      <c r="H106" s="318">
        <v>961261</v>
      </c>
      <c r="I106" s="300">
        <f>G106-H106</f>
        <v>-270</v>
      </c>
      <c r="J106" s="300">
        <f>$F106*I106</f>
        <v>-216000</v>
      </c>
      <c r="K106" s="300">
        <f>J106/1000000</f>
        <v>-0.216</v>
      </c>
      <c r="L106" s="317">
        <v>999703</v>
      </c>
      <c r="M106" s="318">
        <v>999703</v>
      </c>
      <c r="N106" s="300">
        <f>L106-M106</f>
        <v>0</v>
      </c>
      <c r="O106" s="300">
        <f>$F106*N106</f>
        <v>0</v>
      </c>
      <c r="P106" s="300">
        <f>O106/1000000</f>
        <v>0</v>
      </c>
      <c r="Q106" s="428"/>
    </row>
    <row r="107" spans="1:17" ht="18">
      <c r="A107" s="431">
        <v>69</v>
      </c>
      <c r="B107" s="446" t="s">
        <v>376</v>
      </c>
      <c r="C107" s="291">
        <v>4864950</v>
      </c>
      <c r="D107" s="118" t="s">
        <v>12</v>
      </c>
      <c r="E107" s="91" t="s">
        <v>323</v>
      </c>
      <c r="F107" s="386">
        <v>2000</v>
      </c>
      <c r="G107" s="317">
        <v>994875</v>
      </c>
      <c r="H107" s="318">
        <v>994979</v>
      </c>
      <c r="I107" s="300">
        <f>G107-H107</f>
        <v>-104</v>
      </c>
      <c r="J107" s="300">
        <f>$F107*I107</f>
        <v>-208000</v>
      </c>
      <c r="K107" s="300">
        <f>J107/1000000</f>
        <v>-0.208</v>
      </c>
      <c r="L107" s="317">
        <v>1053</v>
      </c>
      <c r="M107" s="318">
        <v>1053</v>
      </c>
      <c r="N107" s="300">
        <f>L107-M107</f>
        <v>0</v>
      </c>
      <c r="O107" s="300">
        <f>$F107*N107</f>
        <v>0</v>
      </c>
      <c r="P107" s="300">
        <f>O107/1000000</f>
        <v>0</v>
      </c>
      <c r="Q107" s="428"/>
    </row>
    <row r="108" spans="2:17" ht="18">
      <c r="B108" s="285" t="s">
        <v>390</v>
      </c>
      <c r="C108" s="291"/>
      <c r="D108" s="118"/>
      <c r="E108" s="91"/>
      <c r="F108" s="312"/>
      <c r="G108" s="317"/>
      <c r="H108" s="318"/>
      <c r="I108" s="300"/>
      <c r="J108" s="300"/>
      <c r="K108" s="300"/>
      <c r="L108" s="317"/>
      <c r="M108" s="318"/>
      <c r="N108" s="300"/>
      <c r="O108" s="300"/>
      <c r="P108" s="300"/>
      <c r="Q108" s="428"/>
    </row>
    <row r="109" spans="1:17" ht="18">
      <c r="A109" s="431">
        <v>70</v>
      </c>
      <c r="B109" s="446" t="s">
        <v>391</v>
      </c>
      <c r="C109" s="291">
        <v>4864810</v>
      </c>
      <c r="D109" s="118" t="s">
        <v>12</v>
      </c>
      <c r="E109" s="91" t="s">
        <v>323</v>
      </c>
      <c r="F109" s="386">
        <v>200</v>
      </c>
      <c r="G109" s="317">
        <v>973833</v>
      </c>
      <c r="H109" s="318">
        <v>973009</v>
      </c>
      <c r="I109" s="318">
        <f>G109-H109</f>
        <v>824</v>
      </c>
      <c r="J109" s="318">
        <f>$F109*I109</f>
        <v>164800</v>
      </c>
      <c r="K109" s="318">
        <f>J109/1000000</f>
        <v>0.1648</v>
      </c>
      <c r="L109" s="317">
        <v>1723</v>
      </c>
      <c r="M109" s="318">
        <v>1710</v>
      </c>
      <c r="N109" s="318">
        <f>L109-M109</f>
        <v>13</v>
      </c>
      <c r="O109" s="318">
        <f>$F109*N109</f>
        <v>2600</v>
      </c>
      <c r="P109" s="319">
        <f>O109/1000000</f>
        <v>0.0026</v>
      </c>
      <c r="Q109" s="428"/>
    </row>
    <row r="110" spans="1:17" s="458" customFormat="1" ht="18">
      <c r="A110" s="341">
        <v>71</v>
      </c>
      <c r="B110" s="655" t="s">
        <v>392</v>
      </c>
      <c r="C110" s="291">
        <v>4864901</v>
      </c>
      <c r="D110" s="118" t="s">
        <v>12</v>
      </c>
      <c r="E110" s="91" t="s">
        <v>323</v>
      </c>
      <c r="F110" s="312">
        <v>250</v>
      </c>
      <c r="G110" s="317">
        <v>996017</v>
      </c>
      <c r="H110" s="318">
        <v>996298</v>
      </c>
      <c r="I110" s="300">
        <f>G110-H110</f>
        <v>-281</v>
      </c>
      <c r="J110" s="300">
        <f>$F110*I110</f>
        <v>-70250</v>
      </c>
      <c r="K110" s="300">
        <f>J110/1000000</f>
        <v>-0.07025</v>
      </c>
      <c r="L110" s="317">
        <v>733</v>
      </c>
      <c r="M110" s="318">
        <v>728</v>
      </c>
      <c r="N110" s="300">
        <f>L110-M110</f>
        <v>5</v>
      </c>
      <c r="O110" s="300">
        <f>$F110*N110</f>
        <v>1250</v>
      </c>
      <c r="P110" s="300">
        <f>O110/1000000</f>
        <v>0.00125</v>
      </c>
      <c r="Q110" s="428"/>
    </row>
    <row r="111" spans="1:17" s="458" customFormat="1" ht="18">
      <c r="A111" s="341"/>
      <c r="B111" s="323" t="s">
        <v>431</v>
      </c>
      <c r="C111" s="291"/>
      <c r="D111" s="118"/>
      <c r="E111" s="91"/>
      <c r="F111" s="312"/>
      <c r="G111" s="317"/>
      <c r="H111" s="318"/>
      <c r="I111" s="300"/>
      <c r="J111" s="300"/>
      <c r="K111" s="300"/>
      <c r="L111" s="317"/>
      <c r="M111" s="318"/>
      <c r="N111" s="300"/>
      <c r="O111" s="300"/>
      <c r="P111" s="300"/>
      <c r="Q111" s="428"/>
    </row>
    <row r="112" spans="1:17" s="458" customFormat="1" ht="18">
      <c r="A112" s="341">
        <v>72</v>
      </c>
      <c r="B112" s="655" t="s">
        <v>437</v>
      </c>
      <c r="C112" s="291">
        <v>4864960</v>
      </c>
      <c r="D112" s="118" t="s">
        <v>12</v>
      </c>
      <c r="E112" s="91" t="s">
        <v>323</v>
      </c>
      <c r="F112" s="312">
        <v>1000</v>
      </c>
      <c r="G112" s="317">
        <v>988304</v>
      </c>
      <c r="H112" s="318">
        <v>988386</v>
      </c>
      <c r="I112" s="318">
        <f>G112-H112</f>
        <v>-82</v>
      </c>
      <c r="J112" s="318">
        <f>$F112*I112</f>
        <v>-82000</v>
      </c>
      <c r="K112" s="318">
        <f>J112/1000000</f>
        <v>-0.082</v>
      </c>
      <c r="L112" s="317">
        <v>2359</v>
      </c>
      <c r="M112" s="318">
        <v>2028</v>
      </c>
      <c r="N112" s="318">
        <f>L112-M112</f>
        <v>331</v>
      </c>
      <c r="O112" s="318">
        <f>$F112*N112</f>
        <v>331000</v>
      </c>
      <c r="P112" s="319">
        <f>O112/1000000</f>
        <v>0.331</v>
      </c>
      <c r="Q112" s="428"/>
    </row>
    <row r="113" spans="1:17" ht="18">
      <c r="A113" s="341">
        <v>73</v>
      </c>
      <c r="B113" s="655" t="s">
        <v>438</v>
      </c>
      <c r="C113" s="291">
        <v>5128441</v>
      </c>
      <c r="D113" s="118" t="s">
        <v>12</v>
      </c>
      <c r="E113" s="91" t="s">
        <v>323</v>
      </c>
      <c r="F113" s="506">
        <v>750</v>
      </c>
      <c r="G113" s="317">
        <v>1499</v>
      </c>
      <c r="H113" s="318">
        <v>1489</v>
      </c>
      <c r="I113" s="318">
        <f>G113-H113</f>
        <v>10</v>
      </c>
      <c r="J113" s="318">
        <f>$F113*I113</f>
        <v>7500</v>
      </c>
      <c r="K113" s="318">
        <f>J113/1000000</f>
        <v>0.0075</v>
      </c>
      <c r="L113" s="317">
        <v>3372</v>
      </c>
      <c r="M113" s="318">
        <v>3337</v>
      </c>
      <c r="N113" s="318">
        <f>L113-M113</f>
        <v>35</v>
      </c>
      <c r="O113" s="318">
        <f>$F113*N113</f>
        <v>26250</v>
      </c>
      <c r="P113" s="319">
        <f>O113/1000000</f>
        <v>0.02625</v>
      </c>
      <c r="Q113" s="428"/>
    </row>
    <row r="114" spans="2:92" s="461" customFormat="1" ht="15.75" thickBot="1">
      <c r="B114" s="694"/>
      <c r="G114" s="426"/>
      <c r="H114" s="427"/>
      <c r="I114" s="693"/>
      <c r="J114" s="693"/>
      <c r="K114" s="693"/>
      <c r="L114" s="426"/>
      <c r="M114" s="427"/>
      <c r="N114" s="693"/>
      <c r="O114" s="693"/>
      <c r="P114" s="693"/>
      <c r="Q114" s="557"/>
      <c r="R114" s="458"/>
      <c r="S114" s="458"/>
      <c r="T114" s="458"/>
      <c r="U114" s="458"/>
      <c r="V114" s="458"/>
      <c r="W114" s="458"/>
      <c r="X114" s="458"/>
      <c r="Y114" s="458"/>
      <c r="Z114" s="458"/>
      <c r="AA114" s="458"/>
      <c r="AB114" s="458"/>
      <c r="AC114" s="458"/>
      <c r="AD114" s="458"/>
      <c r="AE114" s="458"/>
      <c r="AF114" s="458"/>
      <c r="AG114" s="458"/>
      <c r="AH114" s="458"/>
      <c r="AI114" s="458"/>
      <c r="AJ114" s="458"/>
      <c r="AK114" s="458"/>
      <c r="AL114" s="458"/>
      <c r="AM114" s="458"/>
      <c r="AN114" s="458"/>
      <c r="AO114" s="458"/>
      <c r="AP114" s="458"/>
      <c r="AQ114" s="458"/>
      <c r="AR114" s="458"/>
      <c r="AS114" s="458"/>
      <c r="AT114" s="458"/>
      <c r="AU114" s="458"/>
      <c r="AV114" s="458"/>
      <c r="AW114" s="458"/>
      <c r="AX114" s="458"/>
      <c r="AY114" s="458"/>
      <c r="AZ114" s="458"/>
      <c r="BA114" s="458"/>
      <c r="BB114" s="458"/>
      <c r="BC114" s="458"/>
      <c r="BD114" s="458"/>
      <c r="BE114" s="458"/>
      <c r="BF114" s="458"/>
      <c r="BG114" s="458"/>
      <c r="BH114" s="458"/>
      <c r="BI114" s="458"/>
      <c r="BJ114" s="458"/>
      <c r="BK114" s="458"/>
      <c r="BL114" s="458"/>
      <c r="BM114" s="458"/>
      <c r="BN114" s="458"/>
      <c r="BO114" s="458"/>
      <c r="BP114" s="458"/>
      <c r="BQ114" s="458"/>
      <c r="BR114" s="458"/>
      <c r="BS114" s="458"/>
      <c r="BT114" s="458"/>
      <c r="BU114" s="458"/>
      <c r="BV114" s="458"/>
      <c r="BW114" s="458"/>
      <c r="BX114" s="458"/>
      <c r="BY114" s="458"/>
      <c r="BZ114" s="458"/>
      <c r="CA114" s="458"/>
      <c r="CB114" s="458"/>
      <c r="CC114" s="458"/>
      <c r="CD114" s="458"/>
      <c r="CE114" s="458"/>
      <c r="CF114" s="458"/>
      <c r="CG114" s="458"/>
      <c r="CH114" s="458"/>
      <c r="CI114" s="458"/>
      <c r="CJ114" s="458"/>
      <c r="CK114" s="458"/>
      <c r="CL114" s="458"/>
      <c r="CM114" s="458"/>
      <c r="CN114" s="458"/>
    </row>
    <row r="115" spans="2:16" ht="18.75" thickTop="1">
      <c r="B115" s="145" t="s">
        <v>220</v>
      </c>
      <c r="G115" s="318"/>
      <c r="H115" s="318"/>
      <c r="I115" s="506"/>
      <c r="J115" s="506"/>
      <c r="K115" s="399">
        <f>SUM(K7:K114)</f>
        <v>-14.704213859999992</v>
      </c>
      <c r="L115" s="318"/>
      <c r="M115" s="318"/>
      <c r="N115" s="506"/>
      <c r="O115" s="506"/>
      <c r="P115" s="399">
        <f>SUM(P7:P114)</f>
        <v>5.159563250000001</v>
      </c>
    </row>
    <row r="116" spans="2:16" ht="15">
      <c r="B116" s="15"/>
      <c r="G116" s="318"/>
      <c r="H116" s="318"/>
      <c r="I116" s="506"/>
      <c r="J116" s="506"/>
      <c r="K116" s="506"/>
      <c r="L116" s="318"/>
      <c r="M116" s="318"/>
      <c r="N116" s="506"/>
      <c r="O116" s="506"/>
      <c r="P116" s="506"/>
    </row>
    <row r="117" spans="2:16" ht="15">
      <c r="B117" s="15"/>
      <c r="G117" s="318"/>
      <c r="H117" s="318"/>
      <c r="I117" s="506"/>
      <c r="J117" s="506"/>
      <c r="K117" s="506"/>
      <c r="L117" s="318"/>
      <c r="M117" s="318"/>
      <c r="N117" s="506"/>
      <c r="O117" s="506"/>
      <c r="P117" s="506"/>
    </row>
    <row r="118" spans="2:16" ht="15">
      <c r="B118" s="15"/>
      <c r="G118" s="318"/>
      <c r="H118" s="318"/>
      <c r="I118" s="506"/>
      <c r="J118" s="506"/>
      <c r="K118" s="506"/>
      <c r="L118" s="318"/>
      <c r="M118" s="318"/>
      <c r="N118" s="506"/>
      <c r="O118" s="506"/>
      <c r="P118" s="506"/>
    </row>
    <row r="119" spans="2:16" ht="15">
      <c r="B119" s="15"/>
      <c r="G119" s="318"/>
      <c r="H119" s="318"/>
      <c r="I119" s="506"/>
      <c r="J119" s="506"/>
      <c r="K119" s="506"/>
      <c r="L119" s="318"/>
      <c r="M119" s="318"/>
      <c r="N119" s="506"/>
      <c r="O119" s="506"/>
      <c r="P119" s="506"/>
    </row>
    <row r="120" spans="2:16" ht="15">
      <c r="B120" s="15"/>
      <c r="G120" s="318"/>
      <c r="H120" s="318"/>
      <c r="I120" s="506"/>
      <c r="J120" s="506"/>
      <c r="K120" s="506"/>
      <c r="L120" s="318"/>
      <c r="M120" s="318"/>
      <c r="N120" s="506"/>
      <c r="O120" s="506"/>
      <c r="P120" s="506"/>
    </row>
    <row r="121" spans="1:16" ht="15.75">
      <c r="A121" s="14"/>
      <c r="G121" s="318"/>
      <c r="H121" s="318"/>
      <c r="I121" s="506"/>
      <c r="J121" s="506"/>
      <c r="K121" s="506"/>
      <c r="L121" s="318"/>
      <c r="M121" s="318"/>
      <c r="N121" s="506"/>
      <c r="O121" s="506"/>
      <c r="P121" s="506"/>
    </row>
    <row r="122" spans="1:17" ht="24" thickBot="1">
      <c r="A122" s="175" t="s">
        <v>219</v>
      </c>
      <c r="G122" s="318"/>
      <c r="H122" s="318"/>
      <c r="I122" s="78" t="s">
        <v>372</v>
      </c>
      <c r="J122" s="458"/>
      <c r="K122" s="458"/>
      <c r="L122" s="318"/>
      <c r="M122" s="318"/>
      <c r="N122" s="78" t="s">
        <v>373</v>
      </c>
      <c r="O122" s="458"/>
      <c r="P122" s="458"/>
      <c r="Q122" s="507" t="str">
        <f>Q1</f>
        <v>JULY-2021</v>
      </c>
    </row>
    <row r="123" spans="1:17" ht="39" customHeight="1" thickBot="1" thickTop="1">
      <c r="A123" s="498" t="s">
        <v>8</v>
      </c>
      <c r="B123" s="477" t="s">
        <v>9</v>
      </c>
      <c r="C123" s="478" t="s">
        <v>1</v>
      </c>
      <c r="D123" s="478" t="s">
        <v>2</v>
      </c>
      <c r="E123" s="478" t="s">
        <v>3</v>
      </c>
      <c r="F123" s="478" t="s">
        <v>10</v>
      </c>
      <c r="G123" s="476" t="str">
        <f>G5</f>
        <v>FINAL READING 31/07/2021</v>
      </c>
      <c r="H123" s="478" t="str">
        <f>H5</f>
        <v>INTIAL READING 01/07/2021</v>
      </c>
      <c r="I123" s="478" t="s">
        <v>4</v>
      </c>
      <c r="J123" s="478" t="s">
        <v>5</v>
      </c>
      <c r="K123" s="499" t="s">
        <v>6</v>
      </c>
      <c r="L123" s="476" t="str">
        <f>L5</f>
        <v>FINAL READING 31/07/2021</v>
      </c>
      <c r="M123" s="478" t="str">
        <f>M5</f>
        <v>INTIAL READING 01/07/2021</v>
      </c>
      <c r="N123" s="478" t="s">
        <v>4</v>
      </c>
      <c r="O123" s="478" t="s">
        <v>5</v>
      </c>
      <c r="P123" s="499" t="s">
        <v>6</v>
      </c>
      <c r="Q123" s="499" t="s">
        <v>286</v>
      </c>
    </row>
    <row r="124" spans="1:16" ht="7.5" customHeight="1" hidden="1" thickBot="1" thickTop="1">
      <c r="A124" s="12"/>
      <c r="B124" s="11"/>
      <c r="C124" s="10"/>
      <c r="D124" s="10"/>
      <c r="E124" s="10"/>
      <c r="F124" s="10"/>
      <c r="G124" s="318"/>
      <c r="H124" s="318"/>
      <c r="I124" s="506"/>
      <c r="J124" s="506"/>
      <c r="K124" s="506"/>
      <c r="L124" s="318"/>
      <c r="M124" s="318"/>
      <c r="N124" s="506"/>
      <c r="O124" s="506"/>
      <c r="P124" s="506"/>
    </row>
    <row r="125" spans="1:17" ht="15.75" customHeight="1" thickTop="1">
      <c r="A125" s="314"/>
      <c r="B125" s="315" t="s">
        <v>25</v>
      </c>
      <c r="C125" s="303"/>
      <c r="D125" s="297"/>
      <c r="E125" s="297"/>
      <c r="F125" s="297"/>
      <c r="G125" s="318"/>
      <c r="H125" s="318"/>
      <c r="I125" s="509"/>
      <c r="J125" s="509"/>
      <c r="K125" s="510"/>
      <c r="L125" s="318"/>
      <c r="M125" s="318"/>
      <c r="N125" s="509"/>
      <c r="O125" s="509"/>
      <c r="P125" s="510"/>
      <c r="Q125" s="505"/>
    </row>
    <row r="126" spans="1:17" ht="15.75" customHeight="1">
      <c r="A126" s="302">
        <v>1</v>
      </c>
      <c r="B126" s="321" t="s">
        <v>74</v>
      </c>
      <c r="C126" s="312">
        <v>5295192</v>
      </c>
      <c r="D126" s="305" t="s">
        <v>12</v>
      </c>
      <c r="E126" s="305" t="s">
        <v>323</v>
      </c>
      <c r="F126" s="312">
        <v>-100</v>
      </c>
      <c r="G126" s="317">
        <v>21385</v>
      </c>
      <c r="H126" s="318">
        <v>19362</v>
      </c>
      <c r="I126" s="318">
        <f>G126-H126</f>
        <v>2023</v>
      </c>
      <c r="J126" s="318">
        <f>$F126*I126</f>
        <v>-202300</v>
      </c>
      <c r="K126" s="318">
        <f>J126/1000000</f>
        <v>-0.2023</v>
      </c>
      <c r="L126" s="317">
        <v>149844</v>
      </c>
      <c r="M126" s="318">
        <v>149560</v>
      </c>
      <c r="N126" s="318">
        <f>L126-M126</f>
        <v>284</v>
      </c>
      <c r="O126" s="318">
        <f>$F126*N126</f>
        <v>-28400</v>
      </c>
      <c r="P126" s="319">
        <f>O126/1000000</f>
        <v>-0.0284</v>
      </c>
      <c r="Q126" s="428"/>
    </row>
    <row r="127" spans="1:17" ht="16.5">
      <c r="A127" s="302"/>
      <c r="B127" s="322" t="s">
        <v>37</v>
      </c>
      <c r="C127" s="312"/>
      <c r="D127" s="325"/>
      <c r="E127" s="325"/>
      <c r="F127" s="312"/>
      <c r="G127" s="317"/>
      <c r="H127" s="318"/>
      <c r="I127" s="318"/>
      <c r="J127" s="318"/>
      <c r="K127" s="319"/>
      <c r="L127" s="317"/>
      <c r="M127" s="318"/>
      <c r="N127" s="318"/>
      <c r="O127" s="318"/>
      <c r="P127" s="319"/>
      <c r="Q127" s="428"/>
    </row>
    <row r="128" spans="1:17" ht="16.5">
      <c r="A128" s="302">
        <v>2</v>
      </c>
      <c r="B128" s="321" t="s">
        <v>38</v>
      </c>
      <c r="C128" s="312">
        <v>4864787</v>
      </c>
      <c r="D128" s="324" t="s">
        <v>12</v>
      </c>
      <c r="E128" s="305" t="s">
        <v>323</v>
      </c>
      <c r="F128" s="312">
        <v>-800</v>
      </c>
      <c r="G128" s="317">
        <v>346</v>
      </c>
      <c r="H128" s="318">
        <v>346</v>
      </c>
      <c r="I128" s="318">
        <f>G128-H128</f>
        <v>0</v>
      </c>
      <c r="J128" s="318">
        <f>$F128*I128</f>
        <v>0</v>
      </c>
      <c r="K128" s="319">
        <f>J128/1000000</f>
        <v>0</v>
      </c>
      <c r="L128" s="317">
        <v>629</v>
      </c>
      <c r="M128" s="318">
        <v>628</v>
      </c>
      <c r="N128" s="318">
        <f>L128-M128</f>
        <v>1</v>
      </c>
      <c r="O128" s="318">
        <f>$F128*N128</f>
        <v>-800</v>
      </c>
      <c r="P128" s="319">
        <f>O128/1000000</f>
        <v>-0.0008</v>
      </c>
      <c r="Q128" s="428"/>
    </row>
    <row r="129" spans="1:17" ht="15.75" customHeight="1">
      <c r="A129" s="302"/>
      <c r="B129" s="322" t="s">
        <v>17</v>
      </c>
      <c r="C129" s="312"/>
      <c r="D129" s="324"/>
      <c r="E129" s="305"/>
      <c r="F129" s="312"/>
      <c r="G129" s="317"/>
      <c r="H129" s="318"/>
      <c r="I129" s="318"/>
      <c r="J129" s="318"/>
      <c r="K129" s="319"/>
      <c r="L129" s="317"/>
      <c r="M129" s="318"/>
      <c r="N129" s="318"/>
      <c r="O129" s="318"/>
      <c r="P129" s="319"/>
      <c r="Q129" s="428"/>
    </row>
    <row r="130" spans="1:17" ht="16.5">
      <c r="A130" s="302">
        <v>3</v>
      </c>
      <c r="B130" s="321" t="s">
        <v>18</v>
      </c>
      <c r="C130" s="312">
        <v>4864831</v>
      </c>
      <c r="D130" s="324" t="s">
        <v>12</v>
      </c>
      <c r="E130" s="305" t="s">
        <v>323</v>
      </c>
      <c r="F130" s="312">
        <v>-1000</v>
      </c>
      <c r="G130" s="317">
        <v>854</v>
      </c>
      <c r="H130" s="318">
        <v>812</v>
      </c>
      <c r="I130" s="318">
        <f>G130-H130</f>
        <v>42</v>
      </c>
      <c r="J130" s="318">
        <f>$F130*I130</f>
        <v>-42000</v>
      </c>
      <c r="K130" s="319">
        <f>J130/1000000</f>
        <v>-0.042</v>
      </c>
      <c r="L130" s="317">
        <v>485</v>
      </c>
      <c r="M130" s="318">
        <v>362</v>
      </c>
      <c r="N130" s="318">
        <f>L130-M130</f>
        <v>123</v>
      </c>
      <c r="O130" s="318">
        <f>$F130*N130</f>
        <v>-123000</v>
      </c>
      <c r="P130" s="319">
        <f>O130/1000000</f>
        <v>-0.123</v>
      </c>
      <c r="Q130" s="719"/>
    </row>
    <row r="131" spans="1:17" ht="16.5">
      <c r="A131" s="302">
        <v>4</v>
      </c>
      <c r="B131" s="321" t="s">
        <v>19</v>
      </c>
      <c r="C131" s="312">
        <v>4864825</v>
      </c>
      <c r="D131" s="324" t="s">
        <v>12</v>
      </c>
      <c r="E131" s="305" t="s">
        <v>323</v>
      </c>
      <c r="F131" s="312">
        <v>-133.33</v>
      </c>
      <c r="G131" s="317">
        <v>4443</v>
      </c>
      <c r="H131" s="318">
        <v>4218</v>
      </c>
      <c r="I131" s="318">
        <f>G131-H131</f>
        <v>225</v>
      </c>
      <c r="J131" s="318">
        <f>$F131*I131</f>
        <v>-29999.250000000004</v>
      </c>
      <c r="K131" s="319">
        <f>J131/1000000</f>
        <v>-0.029999250000000005</v>
      </c>
      <c r="L131" s="317">
        <v>7000</v>
      </c>
      <c r="M131" s="318">
        <v>6576</v>
      </c>
      <c r="N131" s="318">
        <f>L131-M131</f>
        <v>424</v>
      </c>
      <c r="O131" s="318">
        <f>$F131*N131</f>
        <v>-56531.920000000006</v>
      </c>
      <c r="P131" s="319">
        <f>O131/1000000</f>
        <v>-0.056531920000000006</v>
      </c>
      <c r="Q131" s="428"/>
    </row>
    <row r="132" spans="1:17" ht="16.5">
      <c r="A132" s="511"/>
      <c r="B132" s="512" t="s">
        <v>44</v>
      </c>
      <c r="C132" s="301"/>
      <c r="D132" s="305"/>
      <c r="E132" s="305"/>
      <c r="F132" s="513"/>
      <c r="G132" s="317"/>
      <c r="H132" s="318"/>
      <c r="I132" s="318"/>
      <c r="J132" s="318"/>
      <c r="K132" s="319"/>
      <c r="L132" s="317"/>
      <c r="M132" s="318"/>
      <c r="N132" s="318"/>
      <c r="O132" s="318"/>
      <c r="P132" s="319"/>
      <c r="Q132" s="428"/>
    </row>
    <row r="133" spans="1:17" ht="16.5">
      <c r="A133" s="302">
        <v>5</v>
      </c>
      <c r="B133" s="462" t="s">
        <v>45</v>
      </c>
      <c r="C133" s="312">
        <v>4865149</v>
      </c>
      <c r="D133" s="325" t="s">
        <v>12</v>
      </c>
      <c r="E133" s="305" t="s">
        <v>323</v>
      </c>
      <c r="F133" s="312">
        <v>-187.5</v>
      </c>
      <c r="G133" s="317">
        <v>997193</v>
      </c>
      <c r="H133" s="318">
        <v>997236</v>
      </c>
      <c r="I133" s="318">
        <f>G133-H133</f>
        <v>-43</v>
      </c>
      <c r="J133" s="318">
        <f>$F133*I133</f>
        <v>8062.5</v>
      </c>
      <c r="K133" s="319">
        <f>J133/1000000</f>
        <v>0.0080625</v>
      </c>
      <c r="L133" s="317">
        <v>999173</v>
      </c>
      <c r="M133" s="318">
        <v>999248</v>
      </c>
      <c r="N133" s="318">
        <f>L133-M133</f>
        <v>-75</v>
      </c>
      <c r="O133" s="318">
        <f>$F133*N133</f>
        <v>14062.5</v>
      </c>
      <c r="P133" s="319">
        <f>O133/1000000</f>
        <v>0.0140625</v>
      </c>
      <c r="Q133" s="455"/>
    </row>
    <row r="134" spans="1:17" ht="16.5">
      <c r="A134" s="302"/>
      <c r="B134" s="322" t="s">
        <v>33</v>
      </c>
      <c r="C134" s="312"/>
      <c r="D134" s="325"/>
      <c r="E134" s="305"/>
      <c r="F134" s="312"/>
      <c r="G134" s="317"/>
      <c r="H134" s="318"/>
      <c r="I134" s="318"/>
      <c r="J134" s="318"/>
      <c r="K134" s="319"/>
      <c r="L134" s="317"/>
      <c r="M134" s="318"/>
      <c r="N134" s="318"/>
      <c r="O134" s="318"/>
      <c r="P134" s="319"/>
      <c r="Q134" s="428"/>
    </row>
    <row r="135" spans="1:17" ht="16.5">
      <c r="A135" s="302">
        <v>6</v>
      </c>
      <c r="B135" s="321" t="s">
        <v>337</v>
      </c>
      <c r="C135" s="312">
        <v>5128439</v>
      </c>
      <c r="D135" s="324" t="s">
        <v>12</v>
      </c>
      <c r="E135" s="305" t="s">
        <v>323</v>
      </c>
      <c r="F135" s="312">
        <v>-800</v>
      </c>
      <c r="G135" s="317">
        <v>903878</v>
      </c>
      <c r="H135" s="318">
        <v>904641</v>
      </c>
      <c r="I135" s="318">
        <f>G135-H135</f>
        <v>-763</v>
      </c>
      <c r="J135" s="318">
        <f>$F135*I135</f>
        <v>610400</v>
      </c>
      <c r="K135" s="319">
        <f>J135/1000000</f>
        <v>0.6104</v>
      </c>
      <c r="L135" s="317">
        <v>997781</v>
      </c>
      <c r="M135" s="318">
        <v>997831</v>
      </c>
      <c r="N135" s="318">
        <f>L135-M135</f>
        <v>-50</v>
      </c>
      <c r="O135" s="318">
        <f>$F135*N135</f>
        <v>40000</v>
      </c>
      <c r="P135" s="319">
        <f>O135/1000000</f>
        <v>0.04</v>
      </c>
      <c r="Q135" s="428"/>
    </row>
    <row r="136" spans="1:17" ht="16.5">
      <c r="A136" s="302"/>
      <c r="B136" s="323" t="s">
        <v>360</v>
      </c>
      <c r="C136" s="312"/>
      <c r="D136" s="324"/>
      <c r="E136" s="305"/>
      <c r="F136" s="312"/>
      <c r="G136" s="317"/>
      <c r="H136" s="318"/>
      <c r="I136" s="318"/>
      <c r="J136" s="318"/>
      <c r="K136" s="319"/>
      <c r="L136" s="317"/>
      <c r="M136" s="318"/>
      <c r="N136" s="318"/>
      <c r="O136" s="318"/>
      <c r="P136" s="319"/>
      <c r="Q136" s="428"/>
    </row>
    <row r="137" spans="1:17" s="305" customFormat="1" ht="15">
      <c r="A137" s="325">
        <v>7</v>
      </c>
      <c r="B137" s="720" t="s">
        <v>365</v>
      </c>
      <c r="C137" s="341">
        <v>4864971</v>
      </c>
      <c r="D137" s="324" t="s">
        <v>12</v>
      </c>
      <c r="E137" s="305" t="s">
        <v>323</v>
      </c>
      <c r="F137" s="324">
        <v>800</v>
      </c>
      <c r="G137" s="317">
        <v>0</v>
      </c>
      <c r="H137" s="318">
        <v>0</v>
      </c>
      <c r="I137" s="325">
        <f>G137-H137</f>
        <v>0</v>
      </c>
      <c r="J137" s="325">
        <f>$F137*I137</f>
        <v>0</v>
      </c>
      <c r="K137" s="325">
        <f>J137/1000000</f>
        <v>0</v>
      </c>
      <c r="L137" s="317">
        <v>999495</v>
      </c>
      <c r="M137" s="318">
        <v>999495</v>
      </c>
      <c r="N137" s="325">
        <f>L137-M137</f>
        <v>0</v>
      </c>
      <c r="O137" s="325">
        <f>$F137*N137</f>
        <v>0</v>
      </c>
      <c r="P137" s="325">
        <f>O137/1000000</f>
        <v>0</v>
      </c>
      <c r="Q137" s="448"/>
    </row>
    <row r="138" spans="1:17" s="618" customFormat="1" ht="18" customHeight="1">
      <c r="A138" s="337"/>
      <c r="B138" s="714" t="s">
        <v>428</v>
      </c>
      <c r="C138" s="341"/>
      <c r="D138" s="324"/>
      <c r="E138" s="305"/>
      <c r="F138" s="324"/>
      <c r="G138" s="317"/>
      <c r="H138" s="318"/>
      <c r="I138" s="325"/>
      <c r="J138" s="325"/>
      <c r="K138" s="325"/>
      <c r="L138" s="317"/>
      <c r="M138" s="318"/>
      <c r="N138" s="325"/>
      <c r="O138" s="325"/>
      <c r="P138" s="325"/>
      <c r="Q138" s="448"/>
    </row>
    <row r="139" spans="1:17" s="618" customFormat="1" ht="15">
      <c r="A139" s="337">
        <v>8</v>
      </c>
      <c r="B139" s="720" t="s">
        <v>429</v>
      </c>
      <c r="C139" s="341">
        <v>4864952</v>
      </c>
      <c r="D139" s="324" t="s">
        <v>12</v>
      </c>
      <c r="E139" s="305" t="s">
        <v>323</v>
      </c>
      <c r="F139" s="324">
        <v>-625</v>
      </c>
      <c r="G139" s="317">
        <v>990213</v>
      </c>
      <c r="H139" s="318">
        <v>990084</v>
      </c>
      <c r="I139" s="325">
        <f>G139-H139</f>
        <v>129</v>
      </c>
      <c r="J139" s="325">
        <f>$F139*I139</f>
        <v>-80625</v>
      </c>
      <c r="K139" s="325">
        <f>J139/1000000</f>
        <v>-0.080625</v>
      </c>
      <c r="L139" s="317">
        <v>183</v>
      </c>
      <c r="M139" s="318">
        <v>77</v>
      </c>
      <c r="N139" s="325">
        <f>L139-M139</f>
        <v>106</v>
      </c>
      <c r="O139" s="325">
        <f>$F139*N139</f>
        <v>-66250</v>
      </c>
      <c r="P139" s="325">
        <f>O139/1000000</f>
        <v>-0.06625</v>
      </c>
      <c r="Q139" s="448"/>
    </row>
    <row r="140" spans="1:17" s="618" customFormat="1" ht="15">
      <c r="A140" s="337">
        <v>9</v>
      </c>
      <c r="B140" s="720" t="s">
        <v>484</v>
      </c>
      <c r="C140" s="341">
        <v>4864984</v>
      </c>
      <c r="D140" s="324" t="s">
        <v>12</v>
      </c>
      <c r="E140" s="305" t="s">
        <v>323</v>
      </c>
      <c r="F140" s="324">
        <v>-500</v>
      </c>
      <c r="G140" s="317">
        <v>987438</v>
      </c>
      <c r="H140" s="318">
        <v>987432</v>
      </c>
      <c r="I140" s="325">
        <f>G140-H140</f>
        <v>6</v>
      </c>
      <c r="J140" s="325">
        <f>$F140*I140</f>
        <v>-3000</v>
      </c>
      <c r="K140" s="325">
        <f>J140/1000000</f>
        <v>-0.003</v>
      </c>
      <c r="L140" s="317">
        <v>999879</v>
      </c>
      <c r="M140" s="318">
        <v>999896</v>
      </c>
      <c r="N140" s="325">
        <f>L140-M140</f>
        <v>-17</v>
      </c>
      <c r="O140" s="325">
        <f>$F140*N140</f>
        <v>8500</v>
      </c>
      <c r="P140" s="325">
        <f>O140/1000000</f>
        <v>0.0085</v>
      </c>
      <c r="Q140" s="448" t="s">
        <v>482</v>
      </c>
    </row>
    <row r="141" spans="1:17" s="618" customFormat="1" ht="15.75">
      <c r="A141" s="337"/>
      <c r="B141" s="714" t="s">
        <v>431</v>
      </c>
      <c r="C141" s="341"/>
      <c r="D141" s="324"/>
      <c r="E141" s="305"/>
      <c r="F141" s="324"/>
      <c r="G141" s="317"/>
      <c r="H141" s="318"/>
      <c r="I141" s="325"/>
      <c r="J141" s="325"/>
      <c r="K141" s="325"/>
      <c r="L141" s="317"/>
      <c r="M141" s="318"/>
      <c r="N141" s="325"/>
      <c r="O141" s="325"/>
      <c r="P141" s="325"/>
      <c r="Q141" s="448"/>
    </row>
    <row r="142" spans="1:17" s="618" customFormat="1" ht="15">
      <c r="A142" s="337">
        <v>10</v>
      </c>
      <c r="B142" s="720" t="s">
        <v>432</v>
      </c>
      <c r="C142" s="341">
        <v>4865158</v>
      </c>
      <c r="D142" s="324" t="s">
        <v>12</v>
      </c>
      <c r="E142" s="305" t="s">
        <v>323</v>
      </c>
      <c r="F142" s="324">
        <v>-200</v>
      </c>
      <c r="G142" s="317">
        <v>994695</v>
      </c>
      <c r="H142" s="318">
        <v>994815</v>
      </c>
      <c r="I142" s="325">
        <f>G142-H142</f>
        <v>-120</v>
      </c>
      <c r="J142" s="325">
        <f>$F142*I142</f>
        <v>24000</v>
      </c>
      <c r="K142" s="325">
        <f>J142/1000000</f>
        <v>0.024</v>
      </c>
      <c r="L142" s="317">
        <v>14938</v>
      </c>
      <c r="M142" s="318">
        <v>14756</v>
      </c>
      <c r="N142" s="325">
        <f>L142-M142</f>
        <v>182</v>
      </c>
      <c r="O142" s="325">
        <f>$F142*N142</f>
        <v>-36400</v>
      </c>
      <c r="P142" s="325">
        <f>O142/1000000</f>
        <v>-0.0364</v>
      </c>
      <c r="Q142" s="448"/>
    </row>
    <row r="143" spans="1:17" s="618" customFormat="1" ht="15">
      <c r="A143" s="337">
        <v>11</v>
      </c>
      <c r="B143" s="720" t="s">
        <v>433</v>
      </c>
      <c r="C143" s="341">
        <v>4864816</v>
      </c>
      <c r="D143" s="324" t="s">
        <v>12</v>
      </c>
      <c r="E143" s="305" t="s">
        <v>323</v>
      </c>
      <c r="F143" s="324">
        <v>-187.5</v>
      </c>
      <c r="G143" s="317">
        <v>990446</v>
      </c>
      <c r="H143" s="318">
        <v>990521</v>
      </c>
      <c r="I143" s="325">
        <f>G143-H143</f>
        <v>-75</v>
      </c>
      <c r="J143" s="325">
        <f>$F143*I143</f>
        <v>14062.5</v>
      </c>
      <c r="K143" s="325">
        <f>J143/1000000</f>
        <v>0.0140625</v>
      </c>
      <c r="L143" s="317">
        <v>4849</v>
      </c>
      <c r="M143" s="318">
        <v>5044</v>
      </c>
      <c r="N143" s="325">
        <f>L143-M143</f>
        <v>-195</v>
      </c>
      <c r="O143" s="325">
        <f>$F143*N143</f>
        <v>36562.5</v>
      </c>
      <c r="P143" s="325">
        <f>O143/1000000</f>
        <v>0.0365625</v>
      </c>
      <c r="Q143" s="448"/>
    </row>
    <row r="144" spans="1:17" s="618" customFormat="1" ht="15">
      <c r="A144" s="337">
        <v>12</v>
      </c>
      <c r="B144" s="720" t="s">
        <v>434</v>
      </c>
      <c r="C144" s="341">
        <v>4864808</v>
      </c>
      <c r="D144" s="324" t="s">
        <v>12</v>
      </c>
      <c r="E144" s="305" t="s">
        <v>323</v>
      </c>
      <c r="F144" s="324">
        <v>-187.5</v>
      </c>
      <c r="G144" s="317">
        <v>987483</v>
      </c>
      <c r="H144" s="318">
        <v>987602</v>
      </c>
      <c r="I144" s="325">
        <f>G144-H144</f>
        <v>-119</v>
      </c>
      <c r="J144" s="325">
        <f>$F144*I144</f>
        <v>22312.5</v>
      </c>
      <c r="K144" s="325">
        <f>J144/1000000</f>
        <v>0.0223125</v>
      </c>
      <c r="L144" s="317">
        <v>3912</v>
      </c>
      <c r="M144" s="318">
        <v>3974</v>
      </c>
      <c r="N144" s="325">
        <f>L144-M144</f>
        <v>-62</v>
      </c>
      <c r="O144" s="325">
        <f>$F144*N144</f>
        <v>11625</v>
      </c>
      <c r="P144" s="325">
        <f>O144/1000000</f>
        <v>0.011625</v>
      </c>
      <c r="Q144" s="448"/>
    </row>
    <row r="145" spans="1:17" s="618" customFormat="1" ht="15">
      <c r="A145" s="337">
        <v>13</v>
      </c>
      <c r="B145" s="720" t="s">
        <v>435</v>
      </c>
      <c r="C145" s="341">
        <v>4865005</v>
      </c>
      <c r="D145" s="324" t="s">
        <v>12</v>
      </c>
      <c r="E145" s="305" t="s">
        <v>323</v>
      </c>
      <c r="F145" s="324">
        <v>-250</v>
      </c>
      <c r="G145" s="317">
        <v>4543</v>
      </c>
      <c r="H145" s="318">
        <v>4518</v>
      </c>
      <c r="I145" s="325">
        <f>G145-H145</f>
        <v>25</v>
      </c>
      <c r="J145" s="325">
        <f>$F145*I145</f>
        <v>-6250</v>
      </c>
      <c r="K145" s="325">
        <f>J145/1000000</f>
        <v>-0.00625</v>
      </c>
      <c r="L145" s="317">
        <v>8115</v>
      </c>
      <c r="M145" s="318">
        <v>8079</v>
      </c>
      <c r="N145" s="325">
        <f>L145-M145</f>
        <v>36</v>
      </c>
      <c r="O145" s="325">
        <f>$F145*N145</f>
        <v>-9000</v>
      </c>
      <c r="P145" s="325">
        <f>O145/1000000</f>
        <v>-0.009</v>
      </c>
      <c r="Q145" s="448"/>
    </row>
    <row r="146" spans="1:17" s="305" customFormat="1" ht="15.75" thickBot="1">
      <c r="A146" s="654">
        <v>14</v>
      </c>
      <c r="B146" s="715" t="s">
        <v>436</v>
      </c>
      <c r="C146" s="716">
        <v>4864822</v>
      </c>
      <c r="D146" s="721" t="s">
        <v>12</v>
      </c>
      <c r="E146" s="717" t="s">
        <v>323</v>
      </c>
      <c r="F146" s="716">
        <v>-100</v>
      </c>
      <c r="G146" s="426">
        <v>994650</v>
      </c>
      <c r="H146" s="427">
        <v>994581</v>
      </c>
      <c r="I146" s="716">
        <f>G146-H146</f>
        <v>69</v>
      </c>
      <c r="J146" s="716">
        <f>$F146*I146</f>
        <v>-6900</v>
      </c>
      <c r="K146" s="716">
        <f>J146/1000000</f>
        <v>-0.0069</v>
      </c>
      <c r="L146" s="426">
        <v>29740</v>
      </c>
      <c r="M146" s="427">
        <v>29757</v>
      </c>
      <c r="N146" s="716">
        <f>L146-M146</f>
        <v>-17</v>
      </c>
      <c r="O146" s="716">
        <f>$F146*N146</f>
        <v>1700</v>
      </c>
      <c r="P146" s="716">
        <f>O146/1000000</f>
        <v>0.0017</v>
      </c>
      <c r="Q146" s="808"/>
    </row>
    <row r="147" ht="15.75" thickTop="1">
      <c r="L147" s="318"/>
    </row>
    <row r="148" spans="2:16" ht="18">
      <c r="B148" s="295" t="s">
        <v>287</v>
      </c>
      <c r="K148" s="146">
        <f>SUM(K126:K147)</f>
        <v>0.30776325000000004</v>
      </c>
      <c r="P148" s="146">
        <f>SUM(P126:P147)</f>
        <v>-0.20793192000000002</v>
      </c>
    </row>
    <row r="149" spans="11:16" ht="15.75">
      <c r="K149" s="83"/>
      <c r="P149" s="83"/>
    </row>
    <row r="150" spans="11:16" ht="15.75">
      <c r="K150" s="83"/>
      <c r="P150" s="83"/>
    </row>
    <row r="151" spans="11:16" ht="15.75">
      <c r="K151" s="83"/>
      <c r="P151" s="83"/>
    </row>
    <row r="152" spans="11:16" ht="15.75">
      <c r="K152" s="83"/>
      <c r="P152" s="83"/>
    </row>
    <row r="153" spans="11:16" ht="15.75">
      <c r="K153" s="83"/>
      <c r="P153" s="83"/>
    </row>
    <row r="154" ht="13.5" thickBot="1"/>
    <row r="155" spans="1:17" ht="31.5" customHeight="1">
      <c r="A155" s="132" t="s">
        <v>222</v>
      </c>
      <c r="B155" s="133"/>
      <c r="C155" s="133"/>
      <c r="D155" s="134"/>
      <c r="E155" s="135"/>
      <c r="F155" s="134"/>
      <c r="G155" s="134"/>
      <c r="H155" s="133"/>
      <c r="I155" s="136"/>
      <c r="J155" s="137"/>
      <c r="K155" s="138"/>
      <c r="L155" s="516"/>
      <c r="M155" s="516"/>
      <c r="N155" s="516"/>
      <c r="O155" s="516"/>
      <c r="P155" s="516"/>
      <c r="Q155" s="517"/>
    </row>
    <row r="156" spans="1:17" ht="28.5" customHeight="1">
      <c r="A156" s="139" t="s">
        <v>284</v>
      </c>
      <c r="B156" s="80"/>
      <c r="C156" s="80"/>
      <c r="D156" s="80"/>
      <c r="E156" s="81"/>
      <c r="F156" s="80"/>
      <c r="G156" s="80"/>
      <c r="H156" s="80"/>
      <c r="I156" s="82"/>
      <c r="J156" s="80"/>
      <c r="K156" s="131">
        <f>K115</f>
        <v>-14.704213859999992</v>
      </c>
      <c r="L156" s="458"/>
      <c r="M156" s="458"/>
      <c r="N156" s="458"/>
      <c r="O156" s="458"/>
      <c r="P156" s="131">
        <f>P115</f>
        <v>5.159563250000001</v>
      </c>
      <c r="Q156" s="518"/>
    </row>
    <row r="157" spans="1:17" ht="28.5" customHeight="1">
      <c r="A157" s="139" t="s">
        <v>285</v>
      </c>
      <c r="B157" s="80"/>
      <c r="C157" s="80"/>
      <c r="D157" s="80"/>
      <c r="E157" s="81"/>
      <c r="F157" s="80"/>
      <c r="G157" s="80"/>
      <c r="H157" s="80"/>
      <c r="I157" s="82"/>
      <c r="J157" s="80"/>
      <c r="K157" s="131">
        <f>K148</f>
        <v>0.30776325000000004</v>
      </c>
      <c r="L157" s="458"/>
      <c r="M157" s="458"/>
      <c r="N157" s="458"/>
      <c r="O157" s="458"/>
      <c r="P157" s="131">
        <f>P148</f>
        <v>-0.20793192000000002</v>
      </c>
      <c r="Q157" s="518"/>
    </row>
    <row r="158" spans="1:17" ht="28.5" customHeight="1">
      <c r="A158" s="139" t="s">
        <v>223</v>
      </c>
      <c r="B158" s="80"/>
      <c r="C158" s="80"/>
      <c r="D158" s="80"/>
      <c r="E158" s="81"/>
      <c r="F158" s="80"/>
      <c r="G158" s="80"/>
      <c r="H158" s="80"/>
      <c r="I158" s="82"/>
      <c r="J158" s="80"/>
      <c r="K158" s="131">
        <f>'ROHTAK ROAD'!K43</f>
        <v>0.00615</v>
      </c>
      <c r="L158" s="458"/>
      <c r="M158" s="458"/>
      <c r="N158" s="458"/>
      <c r="O158" s="458"/>
      <c r="P158" s="131">
        <f>'ROHTAK ROAD'!P43</f>
        <v>-1.4764687709999997</v>
      </c>
      <c r="Q158" s="518"/>
    </row>
    <row r="159" spans="1:17" ht="27.75" customHeight="1" thickBot="1">
      <c r="A159" s="141" t="s">
        <v>224</v>
      </c>
      <c r="B159" s="140"/>
      <c r="C159" s="140"/>
      <c r="D159" s="140"/>
      <c r="E159" s="140"/>
      <c r="F159" s="140"/>
      <c r="G159" s="140"/>
      <c r="H159" s="140"/>
      <c r="I159" s="140"/>
      <c r="J159" s="140"/>
      <c r="K159" s="393">
        <f>SUM(K156:K158)</f>
        <v>-14.390300609999992</v>
      </c>
      <c r="L159" s="519"/>
      <c r="M159" s="519"/>
      <c r="N159" s="519"/>
      <c r="O159" s="519"/>
      <c r="P159" s="393">
        <f>SUM(P156:P158)</f>
        <v>3.475162559000001</v>
      </c>
      <c r="Q159" s="520"/>
    </row>
    <row r="163" ht="13.5" thickBot="1">
      <c r="A163" s="230"/>
    </row>
    <row r="164" spans="1:17" ht="12.75">
      <c r="A164" s="521"/>
      <c r="B164" s="522"/>
      <c r="C164" s="522"/>
      <c r="D164" s="522"/>
      <c r="E164" s="522"/>
      <c r="F164" s="522"/>
      <c r="G164" s="522"/>
      <c r="H164" s="516"/>
      <c r="I164" s="516"/>
      <c r="J164" s="516"/>
      <c r="K164" s="516"/>
      <c r="L164" s="516"/>
      <c r="M164" s="516"/>
      <c r="N164" s="516"/>
      <c r="O164" s="516"/>
      <c r="P164" s="516"/>
      <c r="Q164" s="517"/>
    </row>
    <row r="165" spans="1:17" ht="23.25">
      <c r="A165" s="523" t="s">
        <v>304</v>
      </c>
      <c r="B165" s="524"/>
      <c r="C165" s="524"/>
      <c r="D165" s="524"/>
      <c r="E165" s="524"/>
      <c r="F165" s="524"/>
      <c r="G165" s="524"/>
      <c r="H165" s="458"/>
      <c r="I165" s="458"/>
      <c r="J165" s="458"/>
      <c r="K165" s="458"/>
      <c r="L165" s="458"/>
      <c r="M165" s="458"/>
      <c r="N165" s="458"/>
      <c r="O165" s="458"/>
      <c r="P165" s="458"/>
      <c r="Q165" s="518"/>
    </row>
    <row r="166" spans="1:17" ht="12.75">
      <c r="A166" s="525"/>
      <c r="B166" s="524"/>
      <c r="C166" s="524"/>
      <c r="D166" s="524"/>
      <c r="E166" s="524"/>
      <c r="F166" s="524"/>
      <c r="G166" s="524"/>
      <c r="H166" s="458"/>
      <c r="I166" s="458"/>
      <c r="J166" s="458"/>
      <c r="K166" s="458"/>
      <c r="L166" s="458"/>
      <c r="M166" s="458"/>
      <c r="N166" s="458"/>
      <c r="O166" s="458"/>
      <c r="P166" s="458"/>
      <c r="Q166" s="518"/>
    </row>
    <row r="167" spans="1:17" ht="15.75">
      <c r="A167" s="526"/>
      <c r="B167" s="527"/>
      <c r="C167" s="527"/>
      <c r="D167" s="527"/>
      <c r="E167" s="527"/>
      <c r="F167" s="527"/>
      <c r="G167" s="527"/>
      <c r="H167" s="458"/>
      <c r="I167" s="458"/>
      <c r="J167" s="458"/>
      <c r="K167" s="528" t="s">
        <v>316</v>
      </c>
      <c r="L167" s="458"/>
      <c r="M167" s="458"/>
      <c r="N167" s="458"/>
      <c r="O167" s="458"/>
      <c r="P167" s="528" t="s">
        <v>317</v>
      </c>
      <c r="Q167" s="518"/>
    </row>
    <row r="168" spans="1:17" ht="12.75">
      <c r="A168" s="529"/>
      <c r="B168" s="91"/>
      <c r="C168" s="91"/>
      <c r="D168" s="91"/>
      <c r="E168" s="91"/>
      <c r="F168" s="91"/>
      <c r="G168" s="91"/>
      <c r="H168" s="458"/>
      <c r="I168" s="458"/>
      <c r="J168" s="458"/>
      <c r="K168" s="458"/>
      <c r="L168" s="458"/>
      <c r="M168" s="458"/>
      <c r="N168" s="458"/>
      <c r="O168" s="458"/>
      <c r="P168" s="458"/>
      <c r="Q168" s="518"/>
    </row>
    <row r="169" spans="1:17" ht="12.75">
      <c r="A169" s="529"/>
      <c r="B169" s="91"/>
      <c r="C169" s="91"/>
      <c r="D169" s="91"/>
      <c r="E169" s="91"/>
      <c r="F169" s="91"/>
      <c r="G169" s="91"/>
      <c r="H169" s="458"/>
      <c r="I169" s="458"/>
      <c r="J169" s="458"/>
      <c r="K169" s="458"/>
      <c r="L169" s="458"/>
      <c r="M169" s="458"/>
      <c r="N169" s="458"/>
      <c r="O169" s="458"/>
      <c r="P169" s="458"/>
      <c r="Q169" s="518"/>
    </row>
    <row r="170" spans="1:17" ht="24.75" customHeight="1">
      <c r="A170" s="530" t="s">
        <v>307</v>
      </c>
      <c r="B170" s="531"/>
      <c r="C170" s="531"/>
      <c r="D170" s="532"/>
      <c r="E170" s="532"/>
      <c r="F170" s="533"/>
      <c r="G170" s="532"/>
      <c r="H170" s="458"/>
      <c r="I170" s="458"/>
      <c r="J170" s="458"/>
      <c r="K170" s="534">
        <f>K159</f>
        <v>-14.390300609999992</v>
      </c>
      <c r="L170" s="532" t="s">
        <v>305</v>
      </c>
      <c r="M170" s="458"/>
      <c r="N170" s="458"/>
      <c r="O170" s="458"/>
      <c r="P170" s="534">
        <f>P159</f>
        <v>3.475162559000001</v>
      </c>
      <c r="Q170" s="535" t="s">
        <v>305</v>
      </c>
    </row>
    <row r="171" spans="1:17" ht="15">
      <c r="A171" s="536"/>
      <c r="B171" s="537"/>
      <c r="C171" s="537"/>
      <c r="D171" s="524"/>
      <c r="E171" s="524"/>
      <c r="F171" s="538"/>
      <c r="G171" s="524"/>
      <c r="H171" s="458"/>
      <c r="I171" s="458"/>
      <c r="J171" s="458"/>
      <c r="K171" s="514"/>
      <c r="L171" s="524"/>
      <c r="M171" s="458"/>
      <c r="N171" s="458"/>
      <c r="O171" s="458"/>
      <c r="P171" s="514"/>
      <c r="Q171" s="539"/>
    </row>
    <row r="172" spans="1:17" ht="22.5" customHeight="1">
      <c r="A172" s="540" t="s">
        <v>306</v>
      </c>
      <c r="B172" s="43"/>
      <c r="C172" s="43"/>
      <c r="D172" s="524"/>
      <c r="E172" s="524"/>
      <c r="F172" s="541"/>
      <c r="G172" s="532"/>
      <c r="H172" s="458"/>
      <c r="I172" s="458"/>
      <c r="J172" s="458"/>
      <c r="K172" s="534">
        <f>'STEPPED UP GENCO'!K41</f>
        <v>-3.4750850396593806</v>
      </c>
      <c r="L172" s="532" t="s">
        <v>305</v>
      </c>
      <c r="M172" s="458"/>
      <c r="N172" s="458"/>
      <c r="O172" s="458"/>
      <c r="P172" s="534">
        <f>'STEPPED UP GENCO'!P41</f>
        <v>-0.04874749640676001</v>
      </c>
      <c r="Q172" s="535" t="s">
        <v>305</v>
      </c>
    </row>
    <row r="173" spans="1:17" ht="12.75">
      <c r="A173" s="542"/>
      <c r="B173" s="458"/>
      <c r="C173" s="458"/>
      <c r="D173" s="458"/>
      <c r="E173" s="458"/>
      <c r="F173" s="458"/>
      <c r="G173" s="458"/>
      <c r="H173" s="458"/>
      <c r="I173" s="458"/>
      <c r="J173" s="458"/>
      <c r="K173" s="458"/>
      <c r="L173" s="458"/>
      <c r="M173" s="458"/>
      <c r="N173" s="458"/>
      <c r="O173" s="458"/>
      <c r="P173" s="458"/>
      <c r="Q173" s="518"/>
    </row>
    <row r="174" spans="1:17" ht="2.25" customHeight="1">
      <c r="A174" s="542"/>
      <c r="B174" s="458"/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18"/>
    </row>
    <row r="175" spans="1:17" ht="7.5" customHeight="1">
      <c r="A175" s="542"/>
      <c r="B175" s="458"/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18"/>
    </row>
    <row r="176" spans="1:17" ht="21" thickBot="1">
      <c r="A176" s="543"/>
      <c r="B176" s="519"/>
      <c r="C176" s="519"/>
      <c r="D176" s="519"/>
      <c r="E176" s="519"/>
      <c r="F176" s="519"/>
      <c r="G176" s="519"/>
      <c r="H176" s="544"/>
      <c r="I176" s="544"/>
      <c r="J176" s="545" t="s">
        <v>308</v>
      </c>
      <c r="K176" s="546">
        <f>SUM(K170:K175)</f>
        <v>-17.865385649659373</v>
      </c>
      <c r="L176" s="544" t="s">
        <v>305</v>
      </c>
      <c r="M176" s="547"/>
      <c r="N176" s="519"/>
      <c r="O176" s="519"/>
      <c r="P176" s="546">
        <f>SUM(P170:P175)</f>
        <v>3.4264150625932412</v>
      </c>
      <c r="Q176" s="548" t="s">
        <v>305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72" max="16" man="1"/>
    <brk id="120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L34" sqref="L34"/>
    </sheetView>
  </sheetViews>
  <sheetFormatPr defaultColWidth="9.140625" defaultRowHeight="12.75"/>
  <cols>
    <col min="1" max="1" width="6.8515625" style="424" customWidth="1"/>
    <col min="2" max="2" width="12.00390625" style="424" customWidth="1"/>
    <col min="3" max="3" width="9.8515625" style="424" bestFit="1" customWidth="1"/>
    <col min="4" max="5" width="9.140625" style="424" customWidth="1"/>
    <col min="6" max="6" width="9.28125" style="424" bestFit="1" customWidth="1"/>
    <col min="7" max="7" width="13.00390625" style="424" customWidth="1"/>
    <col min="8" max="8" width="12.140625" style="424" customWidth="1"/>
    <col min="9" max="9" width="9.28125" style="424" bestFit="1" customWidth="1"/>
    <col min="10" max="10" width="10.57421875" style="424" bestFit="1" customWidth="1"/>
    <col min="11" max="11" width="10.00390625" style="424" customWidth="1"/>
    <col min="12" max="13" width="11.8515625" style="424" customWidth="1"/>
    <col min="14" max="14" width="9.28125" style="424" bestFit="1" customWidth="1"/>
    <col min="15" max="15" width="10.57421875" style="424" bestFit="1" customWidth="1"/>
    <col min="16" max="16" width="12.7109375" style="424" customWidth="1"/>
    <col min="17" max="17" width="12.28125" style="424" customWidth="1"/>
    <col min="18" max="16384" width="9.140625" style="424" customWidth="1"/>
  </cols>
  <sheetData>
    <row r="1" spans="1:16" ht="24" thickBot="1">
      <c r="A1" s="3"/>
      <c r="G1" s="458"/>
      <c r="H1" s="458"/>
      <c r="I1" s="44" t="s">
        <v>372</v>
      </c>
      <c r="J1" s="458"/>
      <c r="K1" s="458"/>
      <c r="L1" s="458"/>
      <c r="M1" s="458"/>
      <c r="N1" s="44" t="s">
        <v>373</v>
      </c>
      <c r="O1" s="458"/>
      <c r="P1" s="458"/>
    </row>
    <row r="2" spans="1:17" ht="39.75" thickBot="1" thickTop="1">
      <c r="A2" s="476" t="s">
        <v>8</v>
      </c>
      <c r="B2" s="477" t="s">
        <v>9</v>
      </c>
      <c r="C2" s="478" t="s">
        <v>1</v>
      </c>
      <c r="D2" s="478" t="s">
        <v>2</v>
      </c>
      <c r="E2" s="478" t="s">
        <v>3</v>
      </c>
      <c r="F2" s="478" t="s">
        <v>10</v>
      </c>
      <c r="G2" s="476" t="str">
        <f>NDPL!G5</f>
        <v>FINAL READING 31/07/2021</v>
      </c>
      <c r="H2" s="478" t="str">
        <f>NDPL!H5</f>
        <v>INTIAL READING 01/07/2021</v>
      </c>
      <c r="I2" s="478" t="s">
        <v>4</v>
      </c>
      <c r="J2" s="478" t="s">
        <v>5</v>
      </c>
      <c r="K2" s="478" t="s">
        <v>6</v>
      </c>
      <c r="L2" s="476" t="str">
        <f>NDPL!G5</f>
        <v>FINAL READING 31/07/2021</v>
      </c>
      <c r="M2" s="478" t="str">
        <f>NDPL!H5</f>
        <v>INTIAL READING 01/07/2021</v>
      </c>
      <c r="N2" s="478" t="s">
        <v>4</v>
      </c>
      <c r="O2" s="478" t="s">
        <v>5</v>
      </c>
      <c r="P2" s="499" t="s">
        <v>6</v>
      </c>
      <c r="Q2" s="642"/>
    </row>
    <row r="3" ht="14.25" thickBot="1" thickTop="1"/>
    <row r="4" spans="1:17" ht="13.5" thickTop="1">
      <c r="A4" s="437"/>
      <c r="B4" s="243" t="s">
        <v>318</v>
      </c>
      <c r="C4" s="436"/>
      <c r="D4" s="436"/>
      <c r="E4" s="436"/>
      <c r="F4" s="556"/>
      <c r="G4" s="437"/>
      <c r="H4" s="436"/>
      <c r="I4" s="436"/>
      <c r="J4" s="436"/>
      <c r="K4" s="556"/>
      <c r="L4" s="437"/>
      <c r="M4" s="436"/>
      <c r="N4" s="436"/>
      <c r="O4" s="436"/>
      <c r="P4" s="556"/>
      <c r="Q4" s="505"/>
    </row>
    <row r="5" spans="1:17" ht="12.75">
      <c r="A5" s="643"/>
      <c r="B5" s="120" t="s">
        <v>322</v>
      </c>
      <c r="C5" s="121" t="s">
        <v>257</v>
      </c>
      <c r="D5" s="458"/>
      <c r="E5" s="458"/>
      <c r="F5" s="636"/>
      <c r="G5" s="643"/>
      <c r="H5" s="458"/>
      <c r="I5" s="458"/>
      <c r="J5" s="458"/>
      <c r="K5" s="636"/>
      <c r="L5" s="643"/>
      <c r="M5" s="458"/>
      <c r="N5" s="458"/>
      <c r="O5" s="458"/>
      <c r="P5" s="636"/>
      <c r="Q5" s="428"/>
    </row>
    <row r="6" spans="1:17" ht="15">
      <c r="A6" s="457">
        <v>1</v>
      </c>
      <c r="B6" s="458" t="s">
        <v>319</v>
      </c>
      <c r="C6" s="459">
        <v>5100238</v>
      </c>
      <c r="D6" s="118" t="s">
        <v>12</v>
      </c>
      <c r="E6" s="118" t="s">
        <v>259</v>
      </c>
      <c r="F6" s="460">
        <v>750</v>
      </c>
      <c r="G6" s="317" t="e">
        <v>#N/A</v>
      </c>
      <c r="H6" s="263">
        <v>81377</v>
      </c>
      <c r="I6" s="373" t="e">
        <f>G6-H6</f>
        <v>#N/A</v>
      </c>
      <c r="J6" s="373" t="e">
        <f>$F6*I6</f>
        <v>#N/A</v>
      </c>
      <c r="K6" s="444" t="e">
        <f>J6/1000000</f>
        <v>#N/A</v>
      </c>
      <c r="L6" s="317" t="e">
        <v>#N/A</v>
      </c>
      <c r="M6" s="263">
        <v>999899</v>
      </c>
      <c r="N6" s="373" t="e">
        <f>L6-M6</f>
        <v>#N/A</v>
      </c>
      <c r="O6" s="373" t="e">
        <f>$F6*N6</f>
        <v>#N/A</v>
      </c>
      <c r="P6" s="444" t="e">
        <f>O6/1000000</f>
        <v>#N/A</v>
      </c>
      <c r="Q6" s="439"/>
    </row>
    <row r="7" spans="1:17" s="707" customFormat="1" ht="15">
      <c r="A7" s="697">
        <v>2</v>
      </c>
      <c r="B7" s="698" t="s">
        <v>320</v>
      </c>
      <c r="C7" s="699">
        <v>5295188</v>
      </c>
      <c r="D7" s="700" t="s">
        <v>12</v>
      </c>
      <c r="E7" s="700" t="s">
        <v>259</v>
      </c>
      <c r="F7" s="701">
        <v>1500</v>
      </c>
      <c r="G7" s="702" t="e">
        <v>#N/A</v>
      </c>
      <c r="H7" s="703" t="e">
        <v>#N/A</v>
      </c>
      <c r="I7" s="704" t="e">
        <f>G7-H7</f>
        <v>#N/A</v>
      </c>
      <c r="J7" s="704" t="e">
        <f>$F7*I7</f>
        <v>#N/A</v>
      </c>
      <c r="K7" s="705" t="e">
        <f>J7/1000000</f>
        <v>#N/A</v>
      </c>
      <c r="L7" s="702" t="e">
        <v>#N/A</v>
      </c>
      <c r="M7" s="703" t="e">
        <v>#N/A</v>
      </c>
      <c r="N7" s="704" t="e">
        <f>L7-M7</f>
        <v>#N/A</v>
      </c>
      <c r="O7" s="704" t="e">
        <f>$F7*N7</f>
        <v>#N/A</v>
      </c>
      <c r="P7" s="705" t="e">
        <f>O7/1000000</f>
        <v>#N/A</v>
      </c>
      <c r="Q7" s="706"/>
    </row>
    <row r="8" spans="1:17" s="494" customFormat="1" ht="15">
      <c r="A8" s="485">
        <v>3</v>
      </c>
      <c r="B8" s="486" t="s">
        <v>321</v>
      </c>
      <c r="C8" s="487">
        <v>4864840</v>
      </c>
      <c r="D8" s="488" t="s">
        <v>12</v>
      </c>
      <c r="E8" s="488" t="s">
        <v>259</v>
      </c>
      <c r="F8" s="489">
        <v>750</v>
      </c>
      <c r="G8" s="490">
        <v>804440</v>
      </c>
      <c r="H8" s="318">
        <v>807080</v>
      </c>
      <c r="I8" s="491">
        <f>G8-H8</f>
        <v>-2640</v>
      </c>
      <c r="J8" s="491">
        <f>$F8*I8</f>
        <v>-1980000</v>
      </c>
      <c r="K8" s="492">
        <f>J8/1000000</f>
        <v>-1.98</v>
      </c>
      <c r="L8" s="490">
        <v>998653</v>
      </c>
      <c r="M8" s="318">
        <v>998653</v>
      </c>
      <c r="N8" s="491">
        <f>L8-M8</f>
        <v>0</v>
      </c>
      <c r="O8" s="491">
        <f>$F8*N8</f>
        <v>0</v>
      </c>
      <c r="P8" s="492">
        <f>O8/1000000</f>
        <v>0</v>
      </c>
      <c r="Q8" s="493"/>
    </row>
    <row r="9" spans="1:17" ht="12.75">
      <c r="A9" s="457"/>
      <c r="B9" s="458"/>
      <c r="C9" s="459"/>
      <c r="D9" s="458"/>
      <c r="E9" s="458"/>
      <c r="F9" s="460"/>
      <c r="G9" s="457"/>
      <c r="H9" s="459"/>
      <c r="I9" s="458"/>
      <c r="J9" s="458"/>
      <c r="K9" s="636"/>
      <c r="L9" s="457"/>
      <c r="M9" s="459"/>
      <c r="N9" s="458"/>
      <c r="O9" s="458"/>
      <c r="P9" s="636"/>
      <c r="Q9" s="428"/>
    </row>
    <row r="10" spans="1:17" ht="12.75">
      <c r="A10" s="643"/>
      <c r="B10" s="458"/>
      <c r="C10" s="458"/>
      <c r="D10" s="458"/>
      <c r="E10" s="458"/>
      <c r="F10" s="636"/>
      <c r="G10" s="457"/>
      <c r="H10" s="459"/>
      <c r="I10" s="458"/>
      <c r="J10" s="458"/>
      <c r="K10" s="636"/>
      <c r="L10" s="457"/>
      <c r="M10" s="459"/>
      <c r="N10" s="458"/>
      <c r="O10" s="458"/>
      <c r="P10" s="636"/>
      <c r="Q10" s="428"/>
    </row>
    <row r="11" spans="1:17" ht="12.75">
      <c r="A11" s="643"/>
      <c r="B11" s="458"/>
      <c r="C11" s="458"/>
      <c r="D11" s="458"/>
      <c r="E11" s="458"/>
      <c r="F11" s="636"/>
      <c r="G11" s="457"/>
      <c r="H11" s="459"/>
      <c r="I11" s="458"/>
      <c r="J11" s="458"/>
      <c r="K11" s="636"/>
      <c r="L11" s="457"/>
      <c r="M11" s="459"/>
      <c r="N11" s="458"/>
      <c r="O11" s="458"/>
      <c r="P11" s="636"/>
      <c r="Q11" s="428"/>
    </row>
    <row r="12" spans="1:17" ht="12.75">
      <c r="A12" s="643"/>
      <c r="B12" s="458"/>
      <c r="C12" s="458"/>
      <c r="D12" s="458"/>
      <c r="E12" s="458"/>
      <c r="F12" s="636"/>
      <c r="G12" s="457"/>
      <c r="H12" s="459"/>
      <c r="I12" s="121" t="s">
        <v>295</v>
      </c>
      <c r="J12" s="458"/>
      <c r="K12" s="501" t="e">
        <f>SUM(K6:K8)</f>
        <v>#N/A</v>
      </c>
      <c r="L12" s="457"/>
      <c r="M12" s="459"/>
      <c r="N12" s="121" t="s">
        <v>295</v>
      </c>
      <c r="O12" s="458"/>
      <c r="P12" s="501" t="e">
        <f>SUM(P6:P8)</f>
        <v>#N/A</v>
      </c>
      <c r="Q12" s="428"/>
    </row>
    <row r="13" spans="1:17" ht="12.75">
      <c r="A13" s="643"/>
      <c r="B13" s="458"/>
      <c r="C13" s="458"/>
      <c r="D13" s="458"/>
      <c r="E13" s="458"/>
      <c r="F13" s="636"/>
      <c r="G13" s="457"/>
      <c r="H13" s="459"/>
      <c r="I13" s="289"/>
      <c r="J13" s="458"/>
      <c r="K13" s="184"/>
      <c r="L13" s="457"/>
      <c r="M13" s="459"/>
      <c r="N13" s="289"/>
      <c r="O13" s="458"/>
      <c r="P13" s="184"/>
      <c r="Q13" s="428"/>
    </row>
    <row r="14" spans="1:17" ht="12.75">
      <c r="A14" s="643"/>
      <c r="B14" s="458"/>
      <c r="C14" s="458"/>
      <c r="D14" s="458"/>
      <c r="E14" s="458"/>
      <c r="F14" s="636"/>
      <c r="G14" s="457"/>
      <c r="H14" s="459"/>
      <c r="I14" s="458"/>
      <c r="J14" s="458"/>
      <c r="K14" s="636"/>
      <c r="L14" s="457"/>
      <c r="M14" s="459"/>
      <c r="N14" s="458"/>
      <c r="O14" s="458"/>
      <c r="P14" s="636"/>
      <c r="Q14" s="428"/>
    </row>
    <row r="15" spans="1:17" ht="12.75">
      <c r="A15" s="643"/>
      <c r="B15" s="114" t="s">
        <v>144</v>
      </c>
      <c r="C15" s="458"/>
      <c r="D15" s="458"/>
      <c r="E15" s="458"/>
      <c r="F15" s="636"/>
      <c r="G15" s="457"/>
      <c r="H15" s="459"/>
      <c r="I15" s="458"/>
      <c r="J15" s="458"/>
      <c r="K15" s="636"/>
      <c r="L15" s="457"/>
      <c r="M15" s="459"/>
      <c r="N15" s="458"/>
      <c r="O15" s="458"/>
      <c r="P15" s="636"/>
      <c r="Q15" s="428"/>
    </row>
    <row r="16" spans="1:17" ht="12.75">
      <c r="A16" s="644"/>
      <c r="B16" s="114" t="s">
        <v>256</v>
      </c>
      <c r="C16" s="105" t="s">
        <v>257</v>
      </c>
      <c r="D16" s="105"/>
      <c r="E16" s="106"/>
      <c r="F16" s="107"/>
      <c r="G16" s="108"/>
      <c r="H16" s="459"/>
      <c r="I16" s="458"/>
      <c r="J16" s="458"/>
      <c r="K16" s="636"/>
      <c r="L16" s="457"/>
      <c r="M16" s="459"/>
      <c r="N16" s="458"/>
      <c r="O16" s="458"/>
      <c r="P16" s="636"/>
      <c r="Q16" s="428"/>
    </row>
    <row r="17" spans="1:17" ht="15">
      <c r="A17" s="108">
        <v>1</v>
      </c>
      <c r="B17" s="109" t="s">
        <v>258</v>
      </c>
      <c r="C17" s="110">
        <v>5100232</v>
      </c>
      <c r="D17" s="111" t="s">
        <v>12</v>
      </c>
      <c r="E17" s="111" t="s">
        <v>259</v>
      </c>
      <c r="F17" s="112">
        <v>5000</v>
      </c>
      <c r="G17" s="317">
        <v>1246</v>
      </c>
      <c r="H17" s="263">
        <v>1411</v>
      </c>
      <c r="I17" s="373">
        <f>G17-H17</f>
        <v>-165</v>
      </c>
      <c r="J17" s="373">
        <f>$F17*I17</f>
        <v>-825000</v>
      </c>
      <c r="K17" s="444">
        <f>J17/1000000</f>
        <v>-0.825</v>
      </c>
      <c r="L17" s="317">
        <v>13231</v>
      </c>
      <c r="M17" s="263">
        <v>13230</v>
      </c>
      <c r="N17" s="373">
        <f>L17-M17</f>
        <v>1</v>
      </c>
      <c r="O17" s="373">
        <f>$F17*N17</f>
        <v>5000</v>
      </c>
      <c r="P17" s="444">
        <f>O17/1000000</f>
        <v>0.005</v>
      </c>
      <c r="Q17" s="428"/>
    </row>
    <row r="18" spans="1:17" ht="15">
      <c r="A18" s="108">
        <v>2</v>
      </c>
      <c r="B18" s="117" t="s">
        <v>260</v>
      </c>
      <c r="C18" s="110">
        <v>4864938</v>
      </c>
      <c r="D18" s="111" t="s">
        <v>12</v>
      </c>
      <c r="E18" s="111" t="s">
        <v>259</v>
      </c>
      <c r="F18" s="112">
        <v>1000</v>
      </c>
      <c r="G18" s="317">
        <v>999964</v>
      </c>
      <c r="H18" s="318">
        <v>999964</v>
      </c>
      <c r="I18" s="373">
        <f>G18-H18</f>
        <v>0</v>
      </c>
      <c r="J18" s="373">
        <f>$F18*I18</f>
        <v>0</v>
      </c>
      <c r="K18" s="444">
        <f>J18/1000000</f>
        <v>0</v>
      </c>
      <c r="L18" s="317">
        <v>863601</v>
      </c>
      <c r="M18" s="318">
        <v>863409</v>
      </c>
      <c r="N18" s="373">
        <f>L18-M18</f>
        <v>192</v>
      </c>
      <c r="O18" s="373">
        <f>$F18*N18</f>
        <v>192000</v>
      </c>
      <c r="P18" s="444">
        <f>O18/1000000</f>
        <v>0.192</v>
      </c>
      <c r="Q18" s="439"/>
    </row>
    <row r="19" spans="1:17" ht="15">
      <c r="A19" s="108">
        <v>3</v>
      </c>
      <c r="B19" s="109" t="s">
        <v>261</v>
      </c>
      <c r="C19" s="110">
        <v>4864947</v>
      </c>
      <c r="D19" s="111" t="s">
        <v>12</v>
      </c>
      <c r="E19" s="111" t="s">
        <v>259</v>
      </c>
      <c r="F19" s="112">
        <v>1000</v>
      </c>
      <c r="G19" s="317">
        <v>981986</v>
      </c>
      <c r="H19" s="318">
        <v>981242</v>
      </c>
      <c r="I19" s="373">
        <f>G19-H19</f>
        <v>744</v>
      </c>
      <c r="J19" s="373">
        <f>$F19*I19</f>
        <v>744000</v>
      </c>
      <c r="K19" s="444">
        <f>J19/1000000</f>
        <v>0.744</v>
      </c>
      <c r="L19" s="317">
        <v>2628</v>
      </c>
      <c r="M19" s="318">
        <v>1995</v>
      </c>
      <c r="N19" s="373">
        <f>L19-M19</f>
        <v>633</v>
      </c>
      <c r="O19" s="373">
        <f>$F19*N19</f>
        <v>633000</v>
      </c>
      <c r="P19" s="444">
        <f>O19/1000000</f>
        <v>0.633</v>
      </c>
      <c r="Q19" s="647"/>
    </row>
    <row r="20" spans="1:17" ht="12.75">
      <c r="A20" s="108"/>
      <c r="B20" s="109"/>
      <c r="C20" s="110"/>
      <c r="D20" s="111"/>
      <c r="E20" s="111"/>
      <c r="F20" s="113"/>
      <c r="G20" s="122"/>
      <c r="H20" s="458"/>
      <c r="I20" s="373"/>
      <c r="J20" s="373"/>
      <c r="K20" s="444"/>
      <c r="L20" s="576"/>
      <c r="M20" s="575"/>
      <c r="N20" s="373"/>
      <c r="O20" s="373"/>
      <c r="P20" s="444"/>
      <c r="Q20" s="428"/>
    </row>
    <row r="21" spans="1:17" ht="12.75">
      <c r="A21" s="643"/>
      <c r="B21" s="458"/>
      <c r="C21" s="458"/>
      <c r="D21" s="458"/>
      <c r="E21" s="458"/>
      <c r="F21" s="636"/>
      <c r="G21" s="643"/>
      <c r="H21" s="458"/>
      <c r="I21" s="458"/>
      <c r="J21" s="458"/>
      <c r="K21" s="636"/>
      <c r="L21" s="643"/>
      <c r="M21" s="458"/>
      <c r="N21" s="458"/>
      <c r="O21" s="458"/>
      <c r="P21" s="636"/>
      <c r="Q21" s="428"/>
    </row>
    <row r="22" spans="1:17" ht="12.75">
      <c r="A22" s="643"/>
      <c r="B22" s="458"/>
      <c r="C22" s="458"/>
      <c r="D22" s="458"/>
      <c r="E22" s="458"/>
      <c r="F22" s="636"/>
      <c r="G22" s="643"/>
      <c r="H22" s="458"/>
      <c r="I22" s="458"/>
      <c r="J22" s="458"/>
      <c r="K22" s="636"/>
      <c r="L22" s="643"/>
      <c r="M22" s="458"/>
      <c r="N22" s="458"/>
      <c r="O22" s="458"/>
      <c r="P22" s="636"/>
      <c r="Q22" s="428"/>
    </row>
    <row r="23" spans="1:17" ht="12.75">
      <c r="A23" s="643"/>
      <c r="B23" s="458"/>
      <c r="C23" s="458"/>
      <c r="D23" s="458"/>
      <c r="E23" s="458"/>
      <c r="F23" s="636"/>
      <c r="G23" s="643"/>
      <c r="H23" s="458"/>
      <c r="I23" s="121" t="s">
        <v>295</v>
      </c>
      <c r="J23" s="458"/>
      <c r="K23" s="501">
        <f>SUM(K17:K19)</f>
        <v>-0.08099999999999996</v>
      </c>
      <c r="L23" s="643"/>
      <c r="M23" s="458"/>
      <c r="N23" s="121" t="s">
        <v>295</v>
      </c>
      <c r="O23" s="458"/>
      <c r="P23" s="501">
        <f>SUM(P17:P19)</f>
        <v>0.8300000000000001</v>
      </c>
      <c r="Q23" s="428"/>
    </row>
    <row r="24" spans="1:17" ht="13.5" thickBot="1">
      <c r="A24" s="557"/>
      <c r="B24" s="461"/>
      <c r="C24" s="461"/>
      <c r="D24" s="461"/>
      <c r="E24" s="461"/>
      <c r="F24" s="558"/>
      <c r="G24" s="557"/>
      <c r="H24" s="461"/>
      <c r="I24" s="461"/>
      <c r="J24" s="461"/>
      <c r="K24" s="558"/>
      <c r="L24" s="557"/>
      <c r="M24" s="461"/>
      <c r="N24" s="461"/>
      <c r="O24" s="461"/>
      <c r="P24" s="558"/>
      <c r="Q24" s="515"/>
    </row>
    <row r="25" ht="13.5" thickTop="1"/>
    <row r="34" ht="12.75">
      <c r="L34" s="424" t="s">
        <v>467</v>
      </c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C22" sqref="A1:C31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87"/>
      <c r="B1" s="277"/>
      <c r="C1" s="788"/>
    </row>
    <row r="2" spans="1:3" ht="20.25">
      <c r="A2" s="787"/>
      <c r="B2" s="277"/>
      <c r="C2" s="788"/>
    </row>
    <row r="3" spans="1:3" ht="20.25">
      <c r="A3" s="787"/>
      <c r="B3" s="277"/>
      <c r="C3" s="788"/>
    </row>
    <row r="4" spans="1:3" ht="20.25">
      <c r="A4" s="787"/>
      <c r="B4" s="277"/>
      <c r="C4" s="788"/>
    </row>
    <row r="5" spans="1:3" ht="20.25">
      <c r="A5" s="787"/>
      <c r="B5" s="277"/>
      <c r="C5" s="788"/>
    </row>
    <row r="6" spans="1:3" ht="20.25">
      <c r="A6" s="787"/>
      <c r="B6" s="277"/>
      <c r="C6" s="788"/>
    </row>
    <row r="7" spans="1:3" ht="20.25">
      <c r="A7" s="787"/>
      <c r="B7" s="277"/>
      <c r="C7" s="788"/>
    </row>
    <row r="8" spans="1:3" ht="20.25">
      <c r="A8" s="787"/>
      <c r="B8" s="277"/>
      <c r="C8" s="788"/>
    </row>
    <row r="9" spans="1:3" ht="20.25">
      <c r="A9" s="787"/>
      <c r="B9" s="277"/>
      <c r="C9" s="788"/>
    </row>
    <row r="10" spans="1:3" ht="20.25">
      <c r="A10" s="787"/>
      <c r="B10" s="277"/>
      <c r="C10" s="788"/>
    </row>
    <row r="11" spans="1:3" ht="20.25">
      <c r="A11" s="787"/>
      <c r="B11" s="277"/>
      <c r="C11" s="788"/>
    </row>
    <row r="12" spans="1:3" ht="20.25">
      <c r="A12" s="787"/>
      <c r="B12" s="277"/>
      <c r="C12" s="788"/>
    </row>
    <row r="13" spans="1:3" ht="20.25">
      <c r="A13" s="787"/>
      <c r="B13" s="277"/>
      <c r="C13" s="788"/>
    </row>
    <row r="14" spans="1:3" ht="20.25">
      <c r="A14" s="787"/>
      <c r="B14" s="277"/>
      <c r="C14" s="788"/>
    </row>
    <row r="15" spans="1:3" ht="20.25">
      <c r="A15" s="787"/>
      <c r="B15" s="277"/>
      <c r="C15" s="788"/>
    </row>
    <row r="16" spans="1:3" ht="20.25">
      <c r="A16" s="787"/>
      <c r="B16" s="277"/>
      <c r="C16" s="788"/>
    </row>
    <row r="17" spans="1:3" ht="20.25">
      <c r="A17" s="786"/>
      <c r="B17" s="279"/>
      <c r="C17" s="788"/>
    </row>
    <row r="18" spans="1:3" ht="20.25">
      <c r="A18" s="787"/>
      <c r="B18" s="277"/>
      <c r="C18" s="788"/>
    </row>
    <row r="19" spans="1:3" ht="20.25">
      <c r="A19" s="787"/>
      <c r="B19" s="277"/>
      <c r="C19" s="788"/>
    </row>
    <row r="20" spans="1:3" ht="20.25">
      <c r="A20" s="787"/>
      <c r="B20" s="277"/>
      <c r="C20" s="788"/>
    </row>
    <row r="21" spans="1:3" ht="20.25">
      <c r="A21" s="787"/>
      <c r="B21" s="277"/>
      <c r="C21" s="788"/>
    </row>
    <row r="22" spans="1:3" ht="20.25">
      <c r="A22" s="787"/>
      <c r="B22" s="277"/>
      <c r="C22" s="788"/>
    </row>
    <row r="23" spans="1:3" ht="20.25">
      <c r="A23" s="787"/>
      <c r="C23" s="788"/>
    </row>
    <row r="24" spans="1:3" ht="20.25">
      <c r="A24" s="787"/>
      <c r="C24" s="788"/>
    </row>
    <row r="25" spans="1:3" ht="20.25">
      <c r="A25" s="787"/>
      <c r="C25" s="788"/>
    </row>
    <row r="26" spans="1:3" ht="20.25">
      <c r="A26" s="787"/>
      <c r="B26" s="277"/>
      <c r="C26" s="788"/>
    </row>
    <row r="27" spans="1:3" ht="20.25">
      <c r="A27" s="787"/>
      <c r="B27" s="277"/>
      <c r="C27" s="788"/>
    </row>
    <row r="28" spans="1:3" ht="20.25">
      <c r="A28" s="787"/>
      <c r="B28" s="277"/>
      <c r="C28" s="788"/>
    </row>
    <row r="29" spans="1:3" ht="20.25">
      <c r="A29" s="787"/>
      <c r="B29" s="277"/>
      <c r="C29" s="788"/>
    </row>
    <row r="30" spans="1:3" ht="20.25">
      <c r="A30" s="787"/>
      <c r="B30" s="277"/>
      <c r="C30" s="788"/>
    </row>
    <row r="31" spans="1:3" ht="20.25">
      <c r="A31" s="787"/>
      <c r="B31" s="277"/>
      <c r="C31" s="788"/>
    </row>
    <row r="32" spans="1:3" ht="12.75">
      <c r="A32" s="154"/>
      <c r="B32" s="154"/>
      <c r="C32" s="788"/>
    </row>
    <row r="33" spans="1:3" ht="12.75">
      <c r="A33" s="154"/>
      <c r="B33" s="154"/>
      <c r="C33" s="788"/>
    </row>
    <row r="34" spans="1:3" ht="12.75">
      <c r="A34" s="153"/>
      <c r="B34" s="153"/>
      <c r="C34" s="788"/>
    </row>
    <row r="35" spans="1:3" ht="12.75">
      <c r="A35" s="154"/>
      <c r="B35" s="154"/>
      <c r="C35" s="788"/>
    </row>
    <row r="36" spans="1:3" ht="12.75">
      <c r="A36" s="154"/>
      <c r="B36" s="154"/>
      <c r="C36" s="788"/>
    </row>
    <row r="37" spans="1:3" ht="12.75">
      <c r="A37" s="154"/>
      <c r="B37" s="154"/>
      <c r="C37" s="788"/>
    </row>
    <row r="38" spans="1:3" ht="12.75">
      <c r="A38" s="154"/>
      <c r="B38" s="154"/>
      <c r="C38" s="788"/>
    </row>
    <row r="39" spans="1:3" ht="12.75">
      <c r="A39" s="154"/>
      <c r="B39" s="154"/>
      <c r="C39" s="788"/>
    </row>
    <row r="40" spans="1:3" ht="12.75">
      <c r="A40" s="154"/>
      <c r="B40" s="154"/>
      <c r="C40" s="788"/>
    </row>
    <row r="41" spans="1:3" ht="12.75">
      <c r="A41" s="154"/>
      <c r="B41" s="154"/>
      <c r="C41" s="788"/>
    </row>
    <row r="42" spans="1:3" ht="12.75">
      <c r="A42" s="154"/>
      <c r="B42" s="154"/>
      <c r="C42" s="788"/>
    </row>
    <row r="43" spans="1:3" ht="12.75">
      <c r="A43" s="154"/>
      <c r="B43" s="154"/>
      <c r="C43" s="788"/>
    </row>
    <row r="44" spans="1:3" ht="12.75">
      <c r="A44" s="154"/>
      <c r="B44" s="154"/>
      <c r="C44" s="788"/>
    </row>
    <row r="45" spans="1:3" ht="14.25">
      <c r="A45" s="305"/>
      <c r="B45" s="305"/>
      <c r="C45" s="788"/>
    </row>
    <row r="46" spans="1:3" ht="12.75">
      <c r="A46" s="154"/>
      <c r="B46" s="154"/>
      <c r="C46" s="788"/>
    </row>
    <row r="47" spans="1:3" ht="12.75">
      <c r="A47" s="154"/>
      <c r="B47" s="154"/>
      <c r="C47" s="788"/>
    </row>
    <row r="48" spans="1:3" ht="12.75">
      <c r="A48" s="154"/>
      <c r="B48" s="154"/>
      <c r="C48" s="788"/>
    </row>
    <row r="49" spans="1:3" ht="12.75">
      <c r="A49" s="154"/>
      <c r="B49" s="154"/>
      <c r="C49" s="788"/>
    </row>
    <row r="50" spans="1:3" ht="12.75">
      <c r="A50" s="154"/>
      <c r="B50" s="154"/>
      <c r="C50" s="788"/>
    </row>
    <row r="51" spans="1:3" ht="12.75">
      <c r="A51" s="154"/>
      <c r="B51" s="154"/>
      <c r="C51" s="788"/>
    </row>
    <row r="52" spans="1:3" ht="12.75">
      <c r="A52" s="458"/>
      <c r="B52" s="458"/>
      <c r="C52" s="788"/>
    </row>
    <row r="53" spans="1:3" ht="12.75">
      <c r="A53" s="156"/>
      <c r="B53" s="156"/>
      <c r="C53" s="788"/>
    </row>
    <row r="54" spans="1:3" ht="12.75">
      <c r="A54" s="458"/>
      <c r="B54" s="458"/>
      <c r="C54" s="788"/>
    </row>
    <row r="55" spans="1:3" ht="12.75">
      <c r="A55" s="776"/>
      <c r="B55" s="776"/>
      <c r="C55" s="788"/>
    </row>
    <row r="56" spans="1:3" ht="12.75">
      <c r="A56" s="156"/>
      <c r="B56" s="156"/>
      <c r="C56" s="788"/>
    </row>
    <row r="57" spans="1:3" ht="12.75">
      <c r="A57" s="154"/>
      <c r="B57" s="154"/>
      <c r="C57" s="788"/>
    </row>
    <row r="58" spans="1:3" ht="12.75">
      <c r="A58" s="154"/>
      <c r="B58" s="154"/>
      <c r="C58" s="788"/>
    </row>
    <row r="59" spans="1:3" ht="16.5">
      <c r="A59" s="312"/>
      <c r="B59" s="312"/>
      <c r="C59" s="788"/>
    </row>
    <row r="60" spans="1:3" ht="12.75">
      <c r="A60" s="154"/>
      <c r="B60" s="154"/>
      <c r="C60" s="788"/>
    </row>
    <row r="61" spans="1:3" ht="12.75">
      <c r="A61" s="154"/>
      <c r="B61" s="154"/>
      <c r="C61" s="788"/>
    </row>
    <row r="62" spans="1:3" ht="12.75">
      <c r="A62" s="156"/>
      <c r="B62" s="156"/>
      <c r="C62" s="788"/>
    </row>
    <row r="63" spans="1:3" ht="12.75">
      <c r="A63" s="156"/>
      <c r="B63" s="156"/>
      <c r="C63" s="788"/>
    </row>
    <row r="64" spans="1:3" ht="12.75">
      <c r="A64" s="161"/>
      <c r="B64" s="161"/>
      <c r="C64" s="788"/>
    </row>
    <row r="65" spans="1:3" ht="18">
      <c r="A65" s="575"/>
      <c r="B65" s="291"/>
      <c r="C65" s="788"/>
    </row>
    <row r="66" spans="1:3" ht="18">
      <c r="A66" s="575"/>
      <c r="B66" s="291"/>
      <c r="C66" s="788"/>
    </row>
    <row r="67" spans="1:3" ht="18">
      <c r="A67" s="575"/>
      <c r="B67" s="291"/>
      <c r="C67" s="788"/>
    </row>
    <row r="68" spans="1:3" ht="18.75" thickBot="1">
      <c r="A68" s="784"/>
      <c r="B68" s="291"/>
      <c r="C68" s="774"/>
    </row>
    <row r="69" spans="1:3" ht="20.25">
      <c r="A69" s="785"/>
      <c r="B69" s="291"/>
      <c r="C69" s="774"/>
    </row>
    <row r="70" spans="1:3" ht="20.25">
      <c r="A70" s="785"/>
      <c r="B70" s="291"/>
      <c r="C70" s="774"/>
    </row>
    <row r="71" spans="1:3" ht="20.25">
      <c r="A71" s="785"/>
      <c r="B71" s="291"/>
      <c r="C71" s="774"/>
    </row>
    <row r="72" spans="1:3" ht="20.25">
      <c r="A72" s="785"/>
      <c r="B72" s="291"/>
      <c r="C72" s="774"/>
    </row>
    <row r="73" spans="1:3" ht="20.25">
      <c r="A73" s="785"/>
      <c r="B73" s="291"/>
      <c r="C73" s="774"/>
    </row>
    <row r="74" spans="1:3" ht="20.25">
      <c r="A74" s="785"/>
      <c r="B74" s="291"/>
      <c r="C74" s="774"/>
    </row>
    <row r="75" spans="1:3" ht="20.25">
      <c r="A75" s="785"/>
      <c r="B75" s="291"/>
      <c r="C75" s="774"/>
    </row>
    <row r="76" spans="1:3" ht="18.75" thickBot="1">
      <c r="A76" s="48"/>
      <c r="B76" s="291"/>
      <c r="C76" s="774"/>
    </row>
    <row r="77" ht="12.75">
      <c r="C77" s="774"/>
    </row>
    <row r="78" ht="12.75">
      <c r="C78" s="774"/>
    </row>
    <row r="79" spans="2:3" ht="18">
      <c r="B79" s="768"/>
      <c r="C79" s="774"/>
    </row>
    <row r="80" spans="1:3" ht="18">
      <c r="A80" s="773"/>
      <c r="B80" s="768"/>
      <c r="C80" s="774"/>
    </row>
    <row r="81" spans="1:3" ht="18">
      <c r="A81" s="773"/>
      <c r="B81" s="291"/>
      <c r="C81" s="774"/>
    </row>
    <row r="82" spans="1:3" ht="18">
      <c r="A82" s="773"/>
      <c r="B82" s="768"/>
      <c r="C82" s="774"/>
    </row>
    <row r="83" spans="1:3" ht="18">
      <c r="A83" s="773"/>
      <c r="B83" s="291"/>
      <c r="C83" s="774"/>
    </row>
    <row r="84" spans="1:3" ht="18">
      <c r="A84" s="773"/>
      <c r="B84" s="291"/>
      <c r="C84" s="774"/>
    </row>
    <row r="85" spans="1:3" ht="18">
      <c r="A85" s="773"/>
      <c r="B85" s="291"/>
      <c r="C85" s="774"/>
    </row>
    <row r="86" spans="1:3" ht="18">
      <c r="A86" s="773"/>
      <c r="B86" s="291"/>
      <c r="C86" s="774"/>
    </row>
    <row r="87" spans="1:3" ht="18">
      <c r="A87" s="773"/>
      <c r="B87" s="768"/>
      <c r="C87" s="774"/>
    </row>
    <row r="88" spans="1:3" ht="18">
      <c r="A88" s="773"/>
      <c r="B88" s="291"/>
      <c r="C88" s="774"/>
    </row>
    <row r="89" spans="1:3" ht="18">
      <c r="A89" s="779"/>
      <c r="B89" s="771"/>
      <c r="C89" s="774"/>
    </row>
    <row r="90" spans="1:3" ht="18">
      <c r="A90" s="773"/>
      <c r="B90" s="291"/>
      <c r="C90" s="774"/>
    </row>
    <row r="91" spans="1:3" ht="18">
      <c r="A91" s="773"/>
      <c r="B91" s="291"/>
      <c r="C91" s="774"/>
    </row>
    <row r="92" spans="1:3" ht="18">
      <c r="A92" s="258"/>
      <c r="B92" s="271"/>
      <c r="C92" s="774"/>
    </row>
    <row r="93" spans="1:3" ht="16.5">
      <c r="A93" s="772"/>
      <c r="B93" s="312"/>
      <c r="C93" s="774"/>
    </row>
    <row r="94" spans="1:3" ht="18">
      <c r="A94" s="773"/>
      <c r="C94" s="774"/>
    </row>
    <row r="95" spans="1:3" ht="18">
      <c r="A95" s="773"/>
      <c r="B95" s="291"/>
      <c r="C95" s="774"/>
    </row>
    <row r="96" spans="1:3" ht="18">
      <c r="A96" s="773"/>
      <c r="B96" s="291"/>
      <c r="C96" s="774"/>
    </row>
    <row r="97" spans="1:3" ht="18">
      <c r="A97" s="773"/>
      <c r="B97" s="291"/>
      <c r="C97" s="774"/>
    </row>
    <row r="98" spans="1:3" ht="16.5">
      <c r="A98" s="772"/>
      <c r="B98" s="312"/>
      <c r="C98" s="774"/>
    </row>
    <row r="99" spans="1:3" ht="16.5">
      <c r="A99" s="772"/>
      <c r="B99" s="312"/>
      <c r="C99" s="774"/>
    </row>
    <row r="100" spans="1:3" ht="16.5">
      <c r="A100" s="772"/>
      <c r="B100" s="312"/>
      <c r="C100" s="774"/>
    </row>
    <row r="101" spans="1:3" ht="16.5">
      <c r="A101" s="772"/>
      <c r="B101" s="312"/>
      <c r="C101" s="774"/>
    </row>
    <row r="102" spans="1:3" ht="16.5">
      <c r="A102" s="772"/>
      <c r="B102" s="312"/>
      <c r="C102" s="774"/>
    </row>
    <row r="103" spans="1:3" ht="16.5">
      <c r="A103" s="772"/>
      <c r="B103" s="312"/>
      <c r="C103" s="774"/>
    </row>
    <row r="104" spans="1:3" ht="16.5">
      <c r="A104" s="772"/>
      <c r="B104" s="312"/>
      <c r="C104" s="774"/>
    </row>
    <row r="105" spans="1:3" ht="16.5">
      <c r="A105" s="772"/>
      <c r="B105" s="312"/>
      <c r="C105" s="774"/>
    </row>
    <row r="106" spans="1:3" ht="16.5">
      <c r="A106" s="772"/>
      <c r="B106" s="312"/>
      <c r="C106" s="774"/>
    </row>
    <row r="107" spans="1:3" ht="16.5">
      <c r="A107" s="772"/>
      <c r="B107" s="770"/>
      <c r="C107" s="774"/>
    </row>
    <row r="108" spans="1:3" ht="16.5">
      <c r="A108" s="772"/>
      <c r="B108" s="770"/>
      <c r="C108" s="774"/>
    </row>
    <row r="109" spans="1:3" ht="16.5">
      <c r="A109" s="772"/>
      <c r="B109" s="770"/>
      <c r="C109" s="774"/>
    </row>
    <row r="110" spans="1:3" ht="16.5">
      <c r="A110" s="772"/>
      <c r="B110" s="770"/>
      <c r="C110" s="774"/>
    </row>
    <row r="111" spans="1:3" ht="16.5">
      <c r="A111" s="772"/>
      <c r="B111" s="770"/>
      <c r="C111" s="774"/>
    </row>
    <row r="112" spans="1:3" ht="16.5">
      <c r="A112" s="772"/>
      <c r="B112" s="770"/>
      <c r="C112" s="774"/>
    </row>
    <row r="113" spans="1:3" ht="16.5">
      <c r="A113" s="772"/>
      <c r="B113" s="770"/>
      <c r="C113" s="774"/>
    </row>
    <row r="114" spans="1:3" ht="18">
      <c r="A114" s="780"/>
      <c r="B114" s="769"/>
      <c r="C114" s="774"/>
    </row>
    <row r="115" spans="1:4" ht="12.75">
      <c r="A115" s="781"/>
      <c r="B115" s="17"/>
      <c r="C115" s="774"/>
      <c r="D115" s="17"/>
    </row>
    <row r="116" spans="1:4" ht="12.75">
      <c r="A116" s="781"/>
      <c r="B116" s="37"/>
      <c r="C116" s="774"/>
      <c r="D116" s="17"/>
    </row>
    <row r="117" spans="1:4" ht="12.75">
      <c r="A117" s="781"/>
      <c r="B117" s="37"/>
      <c r="C117" s="774"/>
      <c r="D117" s="17"/>
    </row>
    <row r="118" spans="1:4" ht="12.75">
      <c r="A118" s="781"/>
      <c r="B118" s="37"/>
      <c r="C118" s="774"/>
      <c r="D118" s="17"/>
    </row>
    <row r="119" spans="1:4" ht="12.75">
      <c r="A119" s="781"/>
      <c r="B119" s="37"/>
      <c r="C119" s="774"/>
      <c r="D119" s="17"/>
    </row>
    <row r="120" spans="1:4" ht="12.75">
      <c r="A120" s="19"/>
      <c r="B120" s="459"/>
      <c r="C120" s="774"/>
      <c r="D120" s="17"/>
    </row>
    <row r="121" spans="1:4" ht="12.75">
      <c r="A121" s="19"/>
      <c r="B121" s="91"/>
      <c r="C121" s="774"/>
      <c r="D121" s="17"/>
    </row>
    <row r="122" spans="1:4" ht="12.75">
      <c r="A122" s="100"/>
      <c r="B122" s="17"/>
      <c r="C122" s="774"/>
      <c r="D122" s="17"/>
    </row>
    <row r="123" spans="1:3" ht="16.5">
      <c r="A123" s="124"/>
      <c r="B123" s="312"/>
      <c r="C123" s="774"/>
    </row>
    <row r="124" spans="1:3" ht="12.75">
      <c r="A124" s="124"/>
      <c r="B124" s="17"/>
      <c r="C124" s="774"/>
    </row>
    <row r="125" spans="1:3" ht="12.75">
      <c r="A125" s="18"/>
      <c r="B125" s="17"/>
      <c r="C125" s="774"/>
    </row>
    <row r="126" spans="1:3" ht="12.75">
      <c r="A126" s="124"/>
      <c r="B126" s="17"/>
      <c r="C126" s="774"/>
    </row>
    <row r="127" spans="1:3" ht="16.5">
      <c r="A127" s="777"/>
      <c r="B127" s="17"/>
      <c r="C127" s="774"/>
    </row>
    <row r="128" spans="1:3" ht="16.5">
      <c r="A128" s="777"/>
      <c r="B128" s="312"/>
      <c r="C128" s="774"/>
    </row>
    <row r="129" spans="1:3" ht="16.5">
      <c r="A129" s="777"/>
      <c r="B129" s="312"/>
      <c r="C129" s="774"/>
    </row>
    <row r="130" spans="1:3" ht="16.5">
      <c r="A130" s="777"/>
      <c r="B130" s="312"/>
      <c r="C130" s="774"/>
    </row>
    <row r="131" spans="1:3" ht="16.5">
      <c r="A131" s="777"/>
      <c r="B131" s="312"/>
      <c r="C131" s="774"/>
    </row>
    <row r="132" spans="1:3" ht="16.5">
      <c r="A132" s="777"/>
      <c r="B132" s="312"/>
      <c r="C132" s="774"/>
    </row>
    <row r="133" spans="1:3" ht="16.5">
      <c r="A133" s="777"/>
      <c r="B133" s="312"/>
      <c r="C133" s="774"/>
    </row>
    <row r="134" spans="1:3" ht="16.5">
      <c r="A134" s="777"/>
      <c r="B134" s="770"/>
      <c r="C134" s="774"/>
    </row>
    <row r="135" spans="1:3" ht="16.5">
      <c r="A135" s="777"/>
      <c r="B135" s="312"/>
      <c r="C135" s="774"/>
    </row>
    <row r="136" spans="1:3" ht="16.5">
      <c r="A136" s="777"/>
      <c r="B136" s="312"/>
      <c r="C136" s="774"/>
    </row>
    <row r="137" spans="1:3" ht="16.5">
      <c r="A137" s="782"/>
      <c r="B137" s="451"/>
      <c r="C137" s="774"/>
    </row>
    <row r="138" spans="1:3" ht="16.5">
      <c r="A138" s="777"/>
      <c r="B138" s="312"/>
      <c r="C138" s="774"/>
    </row>
    <row r="139" spans="1:3" ht="16.5">
      <c r="A139" s="777"/>
      <c r="B139" s="312"/>
      <c r="C139" s="774"/>
    </row>
    <row r="140" spans="1:3" ht="16.5">
      <c r="A140" s="777"/>
      <c r="B140" s="312"/>
      <c r="C140" s="774"/>
    </row>
    <row r="141" spans="1:3" ht="16.5">
      <c r="A141" s="777"/>
      <c r="B141" s="312"/>
      <c r="C141" s="774"/>
    </row>
    <row r="142" spans="1:3" ht="16.5">
      <c r="A142" s="777"/>
      <c r="B142" s="312"/>
      <c r="C142" s="774"/>
    </row>
    <row r="143" spans="1:3" ht="16.5">
      <c r="A143" s="777"/>
      <c r="B143" s="312"/>
      <c r="C143" s="774"/>
    </row>
    <row r="144" spans="1:3" ht="16.5">
      <c r="A144" s="782"/>
      <c r="B144" s="451"/>
      <c r="C144" s="774"/>
    </row>
    <row r="145" spans="1:3" ht="16.5">
      <c r="A145" s="777"/>
      <c r="B145" s="312"/>
      <c r="C145" s="774"/>
    </row>
    <row r="146" spans="1:3" ht="16.5">
      <c r="A146" s="777"/>
      <c r="B146" s="312"/>
      <c r="C146" s="774"/>
    </row>
    <row r="147" spans="1:3" ht="16.5">
      <c r="A147" s="777"/>
      <c r="B147" s="312"/>
      <c r="C147" s="774"/>
    </row>
    <row r="148" spans="1:3" ht="16.5">
      <c r="A148" s="777"/>
      <c r="B148" s="770"/>
      <c r="C148" s="774"/>
    </row>
    <row r="149" spans="1:3" ht="16.5">
      <c r="A149" s="777"/>
      <c r="B149" s="312"/>
      <c r="C149" s="774"/>
    </row>
    <row r="150" spans="1:3" ht="16.5">
      <c r="A150" s="777"/>
      <c r="B150" s="312"/>
      <c r="C150" s="774"/>
    </row>
    <row r="151" spans="1:3" ht="16.5">
      <c r="A151" s="777"/>
      <c r="B151" s="312"/>
      <c r="C151" s="774"/>
    </row>
    <row r="152" spans="1:3" ht="16.5">
      <c r="A152" s="783"/>
      <c r="B152" s="300"/>
      <c r="C152" s="774"/>
    </row>
    <row r="153" spans="1:3" ht="16.5">
      <c r="A153" s="783"/>
      <c r="B153" s="300"/>
      <c r="C153" s="775"/>
    </row>
    <row r="154" spans="1:3" ht="16.5">
      <c r="A154" s="783"/>
      <c r="B154" s="300"/>
      <c r="C154" s="775"/>
    </row>
    <row r="155" spans="1:3" ht="16.5">
      <c r="A155" s="777"/>
      <c r="B155" s="312"/>
      <c r="C155" s="775"/>
    </row>
    <row r="156" spans="1:3" ht="16.5">
      <c r="A156" s="777"/>
      <c r="B156" s="312"/>
      <c r="C156" s="775"/>
    </row>
    <row r="157" spans="1:3" ht="16.5">
      <c r="A157" s="777"/>
      <c r="B157" s="312"/>
      <c r="C157" s="775"/>
    </row>
    <row r="158" spans="1:3" ht="16.5">
      <c r="A158" s="777"/>
      <c r="B158" s="312"/>
      <c r="C158" s="775"/>
    </row>
    <row r="159" spans="1:3" ht="16.5">
      <c r="A159" s="777"/>
      <c r="B159" s="312"/>
      <c r="C159" s="775"/>
    </row>
    <row r="160" spans="1:3" ht="16.5">
      <c r="A160" s="777"/>
      <c r="B160" s="312"/>
      <c r="C160" s="775"/>
    </row>
    <row r="161" spans="1:3" ht="16.5">
      <c r="A161" s="777"/>
      <c r="B161" s="312"/>
      <c r="C161" s="775"/>
    </row>
    <row r="162" spans="1:3" ht="16.5">
      <c r="A162" s="777"/>
      <c r="B162" s="312"/>
      <c r="C162" s="775"/>
    </row>
    <row r="163" spans="1:3" ht="16.5">
      <c r="A163" s="783"/>
      <c r="B163" s="300"/>
      <c r="C163" s="775"/>
    </row>
    <row r="164" spans="1:3" ht="16.5">
      <c r="A164" s="783"/>
      <c r="B164" s="300"/>
      <c r="C164" s="775"/>
    </row>
    <row r="165" spans="1:3" ht="16.5">
      <c r="A165" s="783"/>
      <c r="B165" s="300"/>
      <c r="C165" s="775"/>
    </row>
    <row r="166" spans="1:3" ht="16.5">
      <c r="A166" s="783"/>
      <c r="B166" s="300"/>
      <c r="C166" s="775"/>
    </row>
    <row r="167" spans="1:3" ht="16.5">
      <c r="A167" s="783"/>
      <c r="B167" s="300"/>
      <c r="C167" s="775"/>
    </row>
    <row r="168" spans="1:3" ht="16.5">
      <c r="A168" s="783"/>
      <c r="B168" s="300"/>
      <c r="C168" s="775"/>
    </row>
    <row r="169" spans="1:3" ht="16.5">
      <c r="A169" s="783"/>
      <c r="B169" s="300"/>
      <c r="C169" s="775"/>
    </row>
    <row r="170" spans="1:3" ht="18">
      <c r="A170" s="778"/>
      <c r="B170" s="291"/>
      <c r="C170" s="775"/>
    </row>
    <row r="171" spans="1:3" ht="18">
      <c r="A171" s="778"/>
      <c r="B171" s="291"/>
      <c r="C171" s="775"/>
    </row>
    <row r="172" spans="1:3" ht="18">
      <c r="A172" s="778"/>
      <c r="B172" s="291"/>
      <c r="C172" s="775"/>
    </row>
    <row r="173" spans="1:3" ht="16.5">
      <c r="A173" s="783"/>
      <c r="B173" s="300"/>
      <c r="C173" s="775"/>
    </row>
    <row r="174" spans="1:3" ht="12.75">
      <c r="A174" s="17"/>
      <c r="B174" s="458"/>
      <c r="C174" s="775"/>
    </row>
    <row r="175" spans="1:3" ht="12.75">
      <c r="A175" s="17"/>
      <c r="B175" s="458"/>
      <c r="C175" s="17"/>
    </row>
    <row r="176" ht="12.75">
      <c r="B176" s="424"/>
    </row>
    <row r="177" ht="12.75">
      <c r="B177" s="424"/>
    </row>
    <row r="178" ht="12.75">
      <c r="B178" s="42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view="pageBreakPreview" zoomScale="85" zoomScaleNormal="85" zoomScaleSheetLayoutView="85" zoomScalePageLayoutView="0" workbookViewId="0" topLeftCell="A1">
      <selection activeCell="D182" sqref="D182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56" customFormat="1" ht="11.25" customHeight="1">
      <c r="A1" s="15" t="s">
        <v>216</v>
      </c>
    </row>
    <row r="2" spans="1:18" s="756" customFormat="1" ht="11.25" customHeight="1">
      <c r="A2" s="2" t="s">
        <v>217</v>
      </c>
      <c r="K2" s="757"/>
      <c r="Q2" s="758" t="str">
        <f>NDPL!$Q$1</f>
        <v>JULY-2021</v>
      </c>
      <c r="R2" s="758"/>
    </row>
    <row r="3" s="756" customFormat="1" ht="11.25" customHeight="1">
      <c r="A3" s="87" t="s">
        <v>77</v>
      </c>
    </row>
    <row r="4" spans="1:16" s="756" customFormat="1" ht="11.25" customHeight="1" thickBot="1">
      <c r="A4" s="87" t="s">
        <v>225</v>
      </c>
      <c r="G4" s="124"/>
      <c r="H4" s="124"/>
      <c r="I4" s="757" t="s">
        <v>7</v>
      </c>
      <c r="J4" s="124"/>
      <c r="K4" s="124"/>
      <c r="L4" s="124"/>
      <c r="M4" s="124"/>
      <c r="N4" s="757" t="s">
        <v>373</v>
      </c>
      <c r="O4" s="124"/>
      <c r="P4" s="124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31/07/2021</v>
      </c>
      <c r="H5" s="31" t="str">
        <f>NDPL!H5</f>
        <v>INTIAL READING 01/07/2021</v>
      </c>
      <c r="I5" s="31" t="s">
        <v>4</v>
      </c>
      <c r="J5" s="31" t="s">
        <v>5</v>
      </c>
      <c r="K5" s="31" t="s">
        <v>6</v>
      </c>
      <c r="L5" s="33" t="str">
        <f>NDPL!G5</f>
        <v>FINAL READING 31/07/2021</v>
      </c>
      <c r="M5" s="31" t="str">
        <f>NDPL!H5</f>
        <v>INTIAL READING 01/07/2021</v>
      </c>
      <c r="N5" s="31" t="s">
        <v>4</v>
      </c>
      <c r="O5" s="31" t="s">
        <v>5</v>
      </c>
      <c r="P5" s="31" t="s">
        <v>6</v>
      </c>
      <c r="Q5" s="170" t="s">
        <v>286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2.75" customHeight="1" thickTop="1">
      <c r="A7" s="335"/>
      <c r="B7" s="336" t="s">
        <v>133</v>
      </c>
      <c r="C7" s="326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2"/>
    </row>
    <row r="8" spans="1:17" s="424" customFormat="1" ht="12.75" customHeight="1">
      <c r="A8" s="337">
        <v>1</v>
      </c>
      <c r="B8" s="338" t="s">
        <v>78</v>
      </c>
      <c r="C8" s="341">
        <v>4865110</v>
      </c>
      <c r="D8" s="38" t="s">
        <v>12</v>
      </c>
      <c r="E8" s="39" t="s">
        <v>323</v>
      </c>
      <c r="F8" s="347">
        <v>267</v>
      </c>
      <c r="G8" s="317">
        <v>36653</v>
      </c>
      <c r="H8" s="318">
        <v>36113</v>
      </c>
      <c r="I8" s="263">
        <f aca="true" t="shared" si="0" ref="I8:I15">G8-H8</f>
        <v>540</v>
      </c>
      <c r="J8" s="263">
        <f aca="true" t="shared" si="1" ref="J8:J15">$F8*I8</f>
        <v>144180</v>
      </c>
      <c r="K8" s="263">
        <f aca="true" t="shared" si="2" ref="K8:K15">J8/1000000</f>
        <v>0.14418</v>
      </c>
      <c r="L8" s="317">
        <v>994549</v>
      </c>
      <c r="M8" s="318">
        <v>994492</v>
      </c>
      <c r="N8" s="263">
        <f aca="true" t="shared" si="3" ref="N8:N15">L8-M8</f>
        <v>57</v>
      </c>
      <c r="O8" s="263">
        <f aca="true" t="shared" si="4" ref="O8:O15">$F8*N8</f>
        <v>15219</v>
      </c>
      <c r="P8" s="263">
        <f aca="true" t="shared" si="5" ref="P8:P15">O8/1000000</f>
        <v>0.015219</v>
      </c>
      <c r="Q8" s="439"/>
    </row>
    <row r="9" spans="1:17" s="424" customFormat="1" ht="12.75" customHeight="1">
      <c r="A9" s="337">
        <v>2</v>
      </c>
      <c r="B9" s="338" t="s">
        <v>79</v>
      </c>
      <c r="C9" s="341">
        <v>4865080</v>
      </c>
      <c r="D9" s="38" t="s">
        <v>12</v>
      </c>
      <c r="E9" s="39" t="s">
        <v>323</v>
      </c>
      <c r="F9" s="347">
        <v>300</v>
      </c>
      <c r="G9" s="317">
        <v>11409</v>
      </c>
      <c r="H9" s="318">
        <v>10994</v>
      </c>
      <c r="I9" s="263">
        <f t="shared" si="0"/>
        <v>415</v>
      </c>
      <c r="J9" s="263">
        <f t="shared" si="1"/>
        <v>124500</v>
      </c>
      <c r="K9" s="263">
        <f t="shared" si="2"/>
        <v>0.1245</v>
      </c>
      <c r="L9" s="317">
        <v>2998</v>
      </c>
      <c r="M9" s="318">
        <v>3013</v>
      </c>
      <c r="N9" s="263">
        <f t="shared" si="3"/>
        <v>-15</v>
      </c>
      <c r="O9" s="263">
        <f t="shared" si="4"/>
        <v>-4500</v>
      </c>
      <c r="P9" s="263">
        <f t="shared" si="5"/>
        <v>-0.0045</v>
      </c>
      <c r="Q9" s="439"/>
    </row>
    <row r="10" spans="1:17" s="424" customFormat="1" ht="12.75" customHeight="1">
      <c r="A10" s="337">
        <v>3</v>
      </c>
      <c r="B10" s="338" t="s">
        <v>80</v>
      </c>
      <c r="C10" s="341">
        <v>4865108</v>
      </c>
      <c r="D10" s="38" t="s">
        <v>12</v>
      </c>
      <c r="E10" s="39" t="s">
        <v>323</v>
      </c>
      <c r="F10" s="347">
        <v>100</v>
      </c>
      <c r="G10" s="317">
        <v>23295</v>
      </c>
      <c r="H10" s="318">
        <v>22809</v>
      </c>
      <c r="I10" s="263">
        <f t="shared" si="0"/>
        <v>486</v>
      </c>
      <c r="J10" s="263">
        <f>$F10*I10</f>
        <v>48600</v>
      </c>
      <c r="K10" s="263">
        <f>J10/1000000</f>
        <v>0.0486</v>
      </c>
      <c r="L10" s="317">
        <v>32232</v>
      </c>
      <c r="M10" s="318">
        <v>31591</v>
      </c>
      <c r="N10" s="263">
        <f t="shared" si="3"/>
        <v>641</v>
      </c>
      <c r="O10" s="263">
        <f>$F10*N10</f>
        <v>64100</v>
      </c>
      <c r="P10" s="263">
        <f>O10/1000000</f>
        <v>0.0641</v>
      </c>
      <c r="Q10" s="428"/>
    </row>
    <row r="11" spans="1:17" s="424" customFormat="1" ht="12.75" customHeight="1">
      <c r="A11" s="337">
        <v>4</v>
      </c>
      <c r="B11" s="338" t="s">
        <v>81</v>
      </c>
      <c r="C11" s="341">
        <v>4865095</v>
      </c>
      <c r="D11" s="38" t="s">
        <v>12</v>
      </c>
      <c r="E11" s="39" t="s">
        <v>323</v>
      </c>
      <c r="F11" s="347">
        <v>100</v>
      </c>
      <c r="G11" s="317">
        <v>998166</v>
      </c>
      <c r="H11" s="318">
        <v>998468</v>
      </c>
      <c r="I11" s="263">
        <f>G11-H11</f>
        <v>-302</v>
      </c>
      <c r="J11" s="263">
        <f>$F11*I11</f>
        <v>-30200</v>
      </c>
      <c r="K11" s="263">
        <f>J11/1000000</f>
        <v>-0.0302</v>
      </c>
      <c r="L11" s="317">
        <v>1000133</v>
      </c>
      <c r="M11" s="318">
        <v>999988</v>
      </c>
      <c r="N11" s="263">
        <f>L11-M11</f>
        <v>145</v>
      </c>
      <c r="O11" s="263">
        <f>$F11*N11</f>
        <v>14500</v>
      </c>
      <c r="P11" s="263">
        <f>O11/1000000</f>
        <v>0.0145</v>
      </c>
      <c r="Q11" s="428"/>
    </row>
    <row r="12" spans="1:17" s="424" customFormat="1" ht="12.75" customHeight="1">
      <c r="A12" s="337">
        <v>5</v>
      </c>
      <c r="B12" s="338" t="s">
        <v>82</v>
      </c>
      <c r="C12" s="341">
        <v>4865126</v>
      </c>
      <c r="D12" s="38" t="s">
        <v>12</v>
      </c>
      <c r="E12" s="39" t="s">
        <v>323</v>
      </c>
      <c r="F12" s="347">
        <v>1600</v>
      </c>
      <c r="G12" s="317">
        <v>1000034</v>
      </c>
      <c r="H12" s="318">
        <v>999998</v>
      </c>
      <c r="I12" s="263">
        <f>G12-H12</f>
        <v>36</v>
      </c>
      <c r="J12" s="263">
        <f>$F12*I12</f>
        <v>57600</v>
      </c>
      <c r="K12" s="263">
        <f>J12/1000000</f>
        <v>0.0576</v>
      </c>
      <c r="L12" s="317">
        <v>26</v>
      </c>
      <c r="M12" s="318">
        <v>4</v>
      </c>
      <c r="N12" s="263">
        <f>L12-M12</f>
        <v>22</v>
      </c>
      <c r="O12" s="263">
        <f>$F12*N12</f>
        <v>35200</v>
      </c>
      <c r="P12" s="263">
        <f>O12/1000000</f>
        <v>0.0352</v>
      </c>
      <c r="Q12" s="434"/>
    </row>
    <row r="13" spans="1:17" s="424" customFormat="1" ht="12.75" customHeight="1">
      <c r="A13" s="337">
        <v>6</v>
      </c>
      <c r="B13" s="338" t="s">
        <v>83</v>
      </c>
      <c r="C13" s="341">
        <v>4865104</v>
      </c>
      <c r="D13" s="38" t="s">
        <v>12</v>
      </c>
      <c r="E13" s="39" t="s">
        <v>323</v>
      </c>
      <c r="F13" s="347">
        <v>100</v>
      </c>
      <c r="G13" s="317">
        <v>17833</v>
      </c>
      <c r="H13" s="318">
        <v>17587</v>
      </c>
      <c r="I13" s="263">
        <f t="shared" si="0"/>
        <v>246</v>
      </c>
      <c r="J13" s="263">
        <f>$F13*I13</f>
        <v>24600</v>
      </c>
      <c r="K13" s="263">
        <f>J13/1000000</f>
        <v>0.0246</v>
      </c>
      <c r="L13" s="317">
        <v>4886</v>
      </c>
      <c r="M13" s="318">
        <v>4733</v>
      </c>
      <c r="N13" s="263">
        <f t="shared" si="3"/>
        <v>153</v>
      </c>
      <c r="O13" s="263">
        <f>$F13*N13</f>
        <v>15300</v>
      </c>
      <c r="P13" s="263">
        <f>O13/1000000</f>
        <v>0.0153</v>
      </c>
      <c r="Q13" s="428"/>
    </row>
    <row r="14" spans="1:17" s="424" customFormat="1" ht="12.75" customHeight="1">
      <c r="A14" s="337">
        <v>7</v>
      </c>
      <c r="B14" s="338" t="s">
        <v>84</v>
      </c>
      <c r="C14" s="341">
        <v>5295196</v>
      </c>
      <c r="D14" s="38" t="s">
        <v>12</v>
      </c>
      <c r="E14" s="39" t="s">
        <v>323</v>
      </c>
      <c r="F14" s="754">
        <v>75</v>
      </c>
      <c r="G14" s="317">
        <v>286194</v>
      </c>
      <c r="H14" s="318">
        <v>284223</v>
      </c>
      <c r="I14" s="263">
        <f t="shared" si="0"/>
        <v>1971</v>
      </c>
      <c r="J14" s="263">
        <f t="shared" si="1"/>
        <v>147825</v>
      </c>
      <c r="K14" s="263">
        <f t="shared" si="2"/>
        <v>0.147825</v>
      </c>
      <c r="L14" s="317">
        <v>903951</v>
      </c>
      <c r="M14" s="318">
        <v>903837</v>
      </c>
      <c r="N14" s="263">
        <f t="shared" si="3"/>
        <v>114</v>
      </c>
      <c r="O14" s="263">
        <f t="shared" si="4"/>
        <v>8550</v>
      </c>
      <c r="P14" s="263">
        <f t="shared" si="5"/>
        <v>0.00855</v>
      </c>
      <c r="Q14" s="428"/>
    </row>
    <row r="15" spans="1:17" s="424" customFormat="1" ht="12.75" customHeight="1">
      <c r="A15" s="337"/>
      <c r="B15" s="338"/>
      <c r="C15" s="341"/>
      <c r="D15" s="38"/>
      <c r="E15" s="39"/>
      <c r="F15" s="754">
        <v>75</v>
      </c>
      <c r="G15" s="317">
        <v>176172</v>
      </c>
      <c r="H15" s="318">
        <v>176495</v>
      </c>
      <c r="I15" s="263">
        <f t="shared" si="0"/>
        <v>-323</v>
      </c>
      <c r="J15" s="263">
        <f t="shared" si="1"/>
        <v>-24225</v>
      </c>
      <c r="K15" s="263">
        <f t="shared" si="2"/>
        <v>-0.024225</v>
      </c>
      <c r="L15" s="317">
        <v>896265</v>
      </c>
      <c r="M15" s="318">
        <v>896019</v>
      </c>
      <c r="N15" s="263">
        <f t="shared" si="3"/>
        <v>246</v>
      </c>
      <c r="O15" s="263">
        <f t="shared" si="4"/>
        <v>18450</v>
      </c>
      <c r="P15" s="263">
        <f t="shared" si="5"/>
        <v>0.01845</v>
      </c>
      <c r="Q15" s="428"/>
    </row>
    <row r="16" spans="1:17" s="424" customFormat="1" ht="12.75" customHeight="1">
      <c r="A16" s="337"/>
      <c r="B16" s="340" t="s">
        <v>11</v>
      </c>
      <c r="C16" s="341"/>
      <c r="D16" s="38"/>
      <c r="E16" s="38"/>
      <c r="F16" s="347"/>
      <c r="G16" s="317"/>
      <c r="H16" s="318"/>
      <c r="I16" s="263"/>
      <c r="J16" s="263"/>
      <c r="K16" s="263"/>
      <c r="L16" s="317"/>
      <c r="M16" s="318"/>
      <c r="N16" s="263"/>
      <c r="O16" s="263"/>
      <c r="P16" s="263"/>
      <c r="Q16" s="428"/>
    </row>
    <row r="17" spans="1:17" s="424" customFormat="1" ht="12.75" customHeight="1">
      <c r="A17" s="337">
        <v>8</v>
      </c>
      <c r="B17" s="338" t="s">
        <v>344</v>
      </c>
      <c r="C17" s="341">
        <v>4864884</v>
      </c>
      <c r="D17" s="38" t="s">
        <v>12</v>
      </c>
      <c r="E17" s="39" t="s">
        <v>323</v>
      </c>
      <c r="F17" s="347">
        <v>1000</v>
      </c>
      <c r="G17" s="317">
        <v>975960</v>
      </c>
      <c r="H17" s="318">
        <v>976145</v>
      </c>
      <c r="I17" s="263">
        <f aca="true" t="shared" si="6" ref="I17:I29">G17-H17</f>
        <v>-185</v>
      </c>
      <c r="J17" s="263">
        <f aca="true" t="shared" si="7" ref="J17:J29">$F17*I17</f>
        <v>-185000</v>
      </c>
      <c r="K17" s="263">
        <f aca="true" t="shared" si="8" ref="K17:K29">J17/1000000</f>
        <v>-0.185</v>
      </c>
      <c r="L17" s="317">
        <v>2274</v>
      </c>
      <c r="M17" s="318">
        <v>2275</v>
      </c>
      <c r="N17" s="263">
        <f aca="true" t="shared" si="9" ref="N17:N29">L17-M17</f>
        <v>-1</v>
      </c>
      <c r="O17" s="263">
        <f aca="true" t="shared" si="10" ref="O17:O29">$F17*N17</f>
        <v>-1000</v>
      </c>
      <c r="P17" s="263">
        <f aca="true" t="shared" si="11" ref="P17:P29">O17/1000000</f>
        <v>-0.001</v>
      </c>
      <c r="Q17" s="453"/>
    </row>
    <row r="18" spans="1:17" s="424" customFormat="1" ht="12.75" customHeight="1">
      <c r="A18" s="337">
        <v>9</v>
      </c>
      <c r="B18" s="338" t="s">
        <v>85</v>
      </c>
      <c r="C18" s="341">
        <v>4864897</v>
      </c>
      <c r="D18" s="38" t="s">
        <v>12</v>
      </c>
      <c r="E18" s="39" t="s">
        <v>323</v>
      </c>
      <c r="F18" s="347">
        <v>500</v>
      </c>
      <c r="G18" s="317">
        <v>984384</v>
      </c>
      <c r="H18" s="318">
        <v>984460</v>
      </c>
      <c r="I18" s="263">
        <f>G18-H18</f>
        <v>-76</v>
      </c>
      <c r="J18" s="263">
        <f>$F18*I18</f>
        <v>-38000</v>
      </c>
      <c r="K18" s="263">
        <f>J18/1000000</f>
        <v>-0.038</v>
      </c>
      <c r="L18" s="317">
        <v>219</v>
      </c>
      <c r="M18" s="318">
        <v>183</v>
      </c>
      <c r="N18" s="263">
        <f>L18-M18</f>
        <v>36</v>
      </c>
      <c r="O18" s="263">
        <f>$F18*N18</f>
        <v>18000</v>
      </c>
      <c r="P18" s="263">
        <f>O18/1000000</f>
        <v>0.018</v>
      </c>
      <c r="Q18" s="428"/>
    </row>
    <row r="19" spans="1:17" s="424" customFormat="1" ht="12.75" customHeight="1">
      <c r="A19" s="337">
        <v>10</v>
      </c>
      <c r="B19" s="338" t="s">
        <v>116</v>
      </c>
      <c r="C19" s="341">
        <v>4864849</v>
      </c>
      <c r="D19" s="38" t="s">
        <v>12</v>
      </c>
      <c r="E19" s="39" t="s">
        <v>323</v>
      </c>
      <c r="F19" s="347">
        <v>1000</v>
      </c>
      <c r="G19" s="317">
        <v>998074</v>
      </c>
      <c r="H19" s="318">
        <v>997765</v>
      </c>
      <c r="I19" s="263">
        <f>G19-H19</f>
        <v>309</v>
      </c>
      <c r="J19" s="263">
        <f>$F19*I19</f>
        <v>309000</v>
      </c>
      <c r="K19" s="263">
        <f>J19/1000000</f>
        <v>0.309</v>
      </c>
      <c r="L19" s="317">
        <v>999999</v>
      </c>
      <c r="M19" s="318">
        <v>999996</v>
      </c>
      <c r="N19" s="263">
        <f>L19-M19</f>
        <v>3</v>
      </c>
      <c r="O19" s="263">
        <f>$F19*N19</f>
        <v>3000</v>
      </c>
      <c r="P19" s="263">
        <f>O19/1000000</f>
        <v>0.003</v>
      </c>
      <c r="Q19" s="428"/>
    </row>
    <row r="20" spans="1:17" s="424" customFormat="1" ht="12.75" customHeight="1">
      <c r="A20" s="337">
        <v>11</v>
      </c>
      <c r="B20" s="338" t="s">
        <v>86</v>
      </c>
      <c r="C20" s="341">
        <v>4864833</v>
      </c>
      <c r="D20" s="38" t="s">
        <v>12</v>
      </c>
      <c r="E20" s="39" t="s">
        <v>323</v>
      </c>
      <c r="F20" s="347">
        <v>1000</v>
      </c>
      <c r="G20" s="317">
        <v>983802</v>
      </c>
      <c r="H20" s="318">
        <v>983931</v>
      </c>
      <c r="I20" s="263">
        <f t="shared" si="6"/>
        <v>-129</v>
      </c>
      <c r="J20" s="263">
        <f t="shared" si="7"/>
        <v>-129000</v>
      </c>
      <c r="K20" s="263">
        <f t="shared" si="8"/>
        <v>-0.129</v>
      </c>
      <c r="L20" s="317">
        <v>1356</v>
      </c>
      <c r="M20" s="318">
        <v>1349</v>
      </c>
      <c r="N20" s="263">
        <f t="shared" si="9"/>
        <v>7</v>
      </c>
      <c r="O20" s="263">
        <f t="shared" si="10"/>
        <v>7000</v>
      </c>
      <c r="P20" s="263">
        <f t="shared" si="11"/>
        <v>0.007</v>
      </c>
      <c r="Q20" s="428"/>
    </row>
    <row r="21" spans="1:17" s="424" customFormat="1" ht="12.75" customHeight="1">
      <c r="A21" s="337">
        <v>12</v>
      </c>
      <c r="B21" s="338" t="s">
        <v>87</v>
      </c>
      <c r="C21" s="341">
        <v>4864837</v>
      </c>
      <c r="D21" s="38" t="s">
        <v>12</v>
      </c>
      <c r="E21" s="39" t="s">
        <v>323</v>
      </c>
      <c r="F21" s="347">
        <v>1000</v>
      </c>
      <c r="G21" s="317">
        <v>993313</v>
      </c>
      <c r="H21" s="318">
        <v>993306</v>
      </c>
      <c r="I21" s="263">
        <f t="shared" si="6"/>
        <v>7</v>
      </c>
      <c r="J21" s="263">
        <f t="shared" si="7"/>
        <v>7000</v>
      </c>
      <c r="K21" s="263">
        <f t="shared" si="8"/>
        <v>0.007</v>
      </c>
      <c r="L21" s="317">
        <v>574</v>
      </c>
      <c r="M21" s="318">
        <v>631</v>
      </c>
      <c r="N21" s="263">
        <f t="shared" si="9"/>
        <v>-57</v>
      </c>
      <c r="O21" s="263">
        <f t="shared" si="10"/>
        <v>-57000</v>
      </c>
      <c r="P21" s="263">
        <f t="shared" si="11"/>
        <v>-0.057</v>
      </c>
      <c r="Q21" s="439" t="s">
        <v>485</v>
      </c>
    </row>
    <row r="22" spans="1:17" s="424" customFormat="1" ht="12.75" customHeight="1">
      <c r="A22" s="337"/>
      <c r="B22" s="338"/>
      <c r="C22" s="341">
        <v>4865140</v>
      </c>
      <c r="D22" s="38" t="s">
        <v>12</v>
      </c>
      <c r="E22" s="39" t="s">
        <v>323</v>
      </c>
      <c r="F22" s="347">
        <v>1000</v>
      </c>
      <c r="G22" s="317">
        <v>999955</v>
      </c>
      <c r="H22" s="318">
        <v>1000000</v>
      </c>
      <c r="I22" s="263">
        <f>G22-H22</f>
        <v>-45</v>
      </c>
      <c r="J22" s="263">
        <f>$F22*I22</f>
        <v>-45000</v>
      </c>
      <c r="K22" s="263">
        <f>J22/1000000</f>
        <v>-0.045</v>
      </c>
      <c r="L22" s="317">
        <v>999999</v>
      </c>
      <c r="M22" s="318">
        <v>1000000</v>
      </c>
      <c r="N22" s="263">
        <f>L22-M22</f>
        <v>-1</v>
      </c>
      <c r="O22" s="263">
        <f>$F22*N22</f>
        <v>-1000</v>
      </c>
      <c r="P22" s="263">
        <f>O22/1000000</f>
        <v>-0.001</v>
      </c>
      <c r="Q22" s="428" t="s">
        <v>476</v>
      </c>
    </row>
    <row r="23" spans="1:17" s="424" customFormat="1" ht="12.75" customHeight="1">
      <c r="A23" s="337">
        <v>13</v>
      </c>
      <c r="B23" s="305" t="s">
        <v>88</v>
      </c>
      <c r="C23" s="341">
        <v>4864889</v>
      </c>
      <c r="D23" s="42" t="s">
        <v>12</v>
      </c>
      <c r="E23" s="39" t="s">
        <v>323</v>
      </c>
      <c r="F23" s="347">
        <v>1000</v>
      </c>
      <c r="G23" s="317">
        <v>993940</v>
      </c>
      <c r="H23" s="318">
        <v>993908</v>
      </c>
      <c r="I23" s="263">
        <f t="shared" si="6"/>
        <v>32</v>
      </c>
      <c r="J23" s="263">
        <f t="shared" si="7"/>
        <v>32000</v>
      </c>
      <c r="K23" s="263">
        <f t="shared" si="8"/>
        <v>0.032</v>
      </c>
      <c r="L23" s="317">
        <v>998568</v>
      </c>
      <c r="M23" s="318">
        <v>998583</v>
      </c>
      <c r="N23" s="263">
        <f t="shared" si="9"/>
        <v>-15</v>
      </c>
      <c r="O23" s="263">
        <f t="shared" si="10"/>
        <v>-15000</v>
      </c>
      <c r="P23" s="263">
        <f t="shared" si="11"/>
        <v>-0.015</v>
      </c>
      <c r="Q23" s="428"/>
    </row>
    <row r="24" spans="1:17" s="424" customFormat="1" ht="12.75" customHeight="1">
      <c r="A24" s="337">
        <v>14</v>
      </c>
      <c r="B24" s="338" t="s">
        <v>89</v>
      </c>
      <c r="C24" s="341">
        <v>4864859</v>
      </c>
      <c r="D24" s="38" t="s">
        <v>12</v>
      </c>
      <c r="E24" s="39" t="s">
        <v>323</v>
      </c>
      <c r="F24" s="347">
        <v>1000</v>
      </c>
      <c r="G24" s="317">
        <v>992864</v>
      </c>
      <c r="H24" s="318">
        <v>992964</v>
      </c>
      <c r="I24" s="263">
        <f>G24-H24</f>
        <v>-100</v>
      </c>
      <c r="J24" s="263">
        <f>$F24*I24</f>
        <v>-100000</v>
      </c>
      <c r="K24" s="263">
        <f>J24/1000000</f>
        <v>-0.1</v>
      </c>
      <c r="L24" s="317">
        <v>349</v>
      </c>
      <c r="M24" s="318">
        <v>351</v>
      </c>
      <c r="N24" s="263">
        <f>L24-M24</f>
        <v>-2</v>
      </c>
      <c r="O24" s="263">
        <f>$F24*N24</f>
        <v>-2000</v>
      </c>
      <c r="P24" s="263">
        <f>O24/1000000</f>
        <v>-0.002</v>
      </c>
      <c r="Q24" s="428"/>
    </row>
    <row r="25" spans="1:17" s="424" customFormat="1" ht="12.75" customHeight="1">
      <c r="A25" s="337">
        <v>15</v>
      </c>
      <c r="B25" s="338" t="s">
        <v>90</v>
      </c>
      <c r="C25" s="341">
        <v>4864895</v>
      </c>
      <c r="D25" s="38" t="s">
        <v>12</v>
      </c>
      <c r="E25" s="39" t="s">
        <v>323</v>
      </c>
      <c r="F25" s="347">
        <v>800</v>
      </c>
      <c r="G25" s="317">
        <v>994807</v>
      </c>
      <c r="H25" s="318">
        <v>994651</v>
      </c>
      <c r="I25" s="263">
        <f>G25-H25</f>
        <v>156</v>
      </c>
      <c r="J25" s="263">
        <f t="shared" si="7"/>
        <v>124800</v>
      </c>
      <c r="K25" s="263">
        <f t="shared" si="8"/>
        <v>0.1248</v>
      </c>
      <c r="L25" s="317">
        <v>5238</v>
      </c>
      <c r="M25" s="318">
        <v>5216</v>
      </c>
      <c r="N25" s="263">
        <f>L25-M25</f>
        <v>22</v>
      </c>
      <c r="O25" s="263">
        <f t="shared" si="10"/>
        <v>17600</v>
      </c>
      <c r="P25" s="263">
        <f t="shared" si="11"/>
        <v>0.0176</v>
      </c>
      <c r="Q25" s="428"/>
    </row>
    <row r="26" spans="1:17" s="424" customFormat="1" ht="12.75" customHeight="1">
      <c r="A26" s="337">
        <v>16</v>
      </c>
      <c r="B26" s="338" t="s">
        <v>91</v>
      </c>
      <c r="C26" s="341">
        <v>4864826</v>
      </c>
      <c r="D26" s="38" t="s">
        <v>12</v>
      </c>
      <c r="E26" s="39" t="s">
        <v>323</v>
      </c>
      <c r="F26" s="347">
        <v>133.33</v>
      </c>
      <c r="G26" s="317">
        <v>15106</v>
      </c>
      <c r="H26" s="318">
        <v>14852</v>
      </c>
      <c r="I26" s="263">
        <f>G26-H26</f>
        <v>254</v>
      </c>
      <c r="J26" s="263">
        <f>$F26*I26</f>
        <v>33865.82</v>
      </c>
      <c r="K26" s="263">
        <f>J26/1000000</f>
        <v>0.03386582</v>
      </c>
      <c r="L26" s="317">
        <v>3674</v>
      </c>
      <c r="M26" s="318">
        <v>3652</v>
      </c>
      <c r="N26" s="263">
        <f>L26-M26</f>
        <v>22</v>
      </c>
      <c r="O26" s="263">
        <f>$F26*N26</f>
        <v>2933.26</v>
      </c>
      <c r="P26" s="263">
        <f>O26/1000000</f>
        <v>0.00293326</v>
      </c>
      <c r="Q26" s="428"/>
    </row>
    <row r="27" spans="1:17" s="424" customFormat="1" ht="12.75" customHeight="1">
      <c r="A27" s="337">
        <v>17</v>
      </c>
      <c r="B27" s="338" t="s">
        <v>114</v>
      </c>
      <c r="C27" s="341">
        <v>4864943</v>
      </c>
      <c r="D27" s="38" t="s">
        <v>12</v>
      </c>
      <c r="E27" s="39" t="s">
        <v>323</v>
      </c>
      <c r="F27" s="347">
        <v>400</v>
      </c>
      <c r="G27" s="317">
        <v>998453</v>
      </c>
      <c r="H27" s="318">
        <v>998444</v>
      </c>
      <c r="I27" s="263">
        <f t="shared" si="6"/>
        <v>9</v>
      </c>
      <c r="J27" s="263">
        <f t="shared" si="7"/>
        <v>3600</v>
      </c>
      <c r="K27" s="263">
        <f t="shared" si="8"/>
        <v>0.0036</v>
      </c>
      <c r="L27" s="317">
        <v>53</v>
      </c>
      <c r="M27" s="318">
        <v>23</v>
      </c>
      <c r="N27" s="263">
        <f t="shared" si="9"/>
        <v>30</v>
      </c>
      <c r="O27" s="263">
        <f t="shared" si="10"/>
        <v>12000</v>
      </c>
      <c r="P27" s="263">
        <f t="shared" si="11"/>
        <v>0.012</v>
      </c>
      <c r="Q27" s="439" t="s">
        <v>485</v>
      </c>
    </row>
    <row r="28" spans="1:17" s="424" customFormat="1" ht="12.75" customHeight="1">
      <c r="A28" s="337"/>
      <c r="B28" s="338"/>
      <c r="C28" s="341">
        <v>4865143</v>
      </c>
      <c r="D28" s="38" t="s">
        <v>12</v>
      </c>
      <c r="E28" s="39" t="s">
        <v>323</v>
      </c>
      <c r="F28" s="347">
        <v>1000</v>
      </c>
      <c r="G28" s="317">
        <v>0</v>
      </c>
      <c r="H28" s="318">
        <v>0</v>
      </c>
      <c r="I28" s="263">
        <f>G28-H28</f>
        <v>0</v>
      </c>
      <c r="J28" s="263">
        <f>$F28*I28</f>
        <v>0</v>
      </c>
      <c r="K28" s="263">
        <f>J28/1000000</f>
        <v>0</v>
      </c>
      <c r="L28" s="317">
        <v>0</v>
      </c>
      <c r="M28" s="318">
        <v>0</v>
      </c>
      <c r="N28" s="263">
        <f>L28-M28</f>
        <v>0</v>
      </c>
      <c r="O28" s="263">
        <f>$F28*N28</f>
        <v>0</v>
      </c>
      <c r="P28" s="263">
        <f>O28/1000000</f>
        <v>0</v>
      </c>
      <c r="Q28" s="439" t="s">
        <v>486</v>
      </c>
    </row>
    <row r="29" spans="1:17" s="424" customFormat="1" ht="12.75" customHeight="1">
      <c r="A29" s="337">
        <v>18</v>
      </c>
      <c r="B29" s="338" t="s">
        <v>115</v>
      </c>
      <c r="C29" s="341">
        <v>4864883</v>
      </c>
      <c r="D29" s="38" t="s">
        <v>12</v>
      </c>
      <c r="E29" s="39" t="s">
        <v>323</v>
      </c>
      <c r="F29" s="347">
        <v>1000</v>
      </c>
      <c r="G29" s="317">
        <v>826</v>
      </c>
      <c r="H29" s="318">
        <v>931</v>
      </c>
      <c r="I29" s="263">
        <f t="shared" si="6"/>
        <v>-105</v>
      </c>
      <c r="J29" s="263">
        <f t="shared" si="7"/>
        <v>-105000</v>
      </c>
      <c r="K29" s="263">
        <f t="shared" si="8"/>
        <v>-0.105</v>
      </c>
      <c r="L29" s="317">
        <v>17474</v>
      </c>
      <c r="M29" s="318">
        <v>17471</v>
      </c>
      <c r="N29" s="263">
        <f t="shared" si="9"/>
        <v>3</v>
      </c>
      <c r="O29" s="263">
        <f t="shared" si="10"/>
        <v>3000</v>
      </c>
      <c r="P29" s="263">
        <f t="shared" si="11"/>
        <v>0.003</v>
      </c>
      <c r="Q29" s="428"/>
    </row>
    <row r="30" spans="1:17" s="424" customFormat="1" ht="12.75" customHeight="1">
      <c r="A30" s="337"/>
      <c r="B30" s="340" t="s">
        <v>92</v>
      </c>
      <c r="C30" s="341"/>
      <c r="D30" s="38"/>
      <c r="E30" s="38"/>
      <c r="F30" s="347"/>
      <c r="G30" s="317"/>
      <c r="H30" s="318"/>
      <c r="I30" s="459"/>
      <c r="J30" s="459"/>
      <c r="K30" s="121"/>
      <c r="L30" s="317"/>
      <c r="M30" s="318"/>
      <c r="N30" s="459"/>
      <c r="O30" s="459"/>
      <c r="P30" s="121"/>
      <c r="Q30" s="428"/>
    </row>
    <row r="31" spans="1:17" s="424" customFormat="1" ht="12.75" customHeight="1">
      <c r="A31" s="337">
        <v>19</v>
      </c>
      <c r="B31" s="338" t="s">
        <v>93</v>
      </c>
      <c r="C31" s="341">
        <v>4864954</v>
      </c>
      <c r="D31" s="38" t="s">
        <v>12</v>
      </c>
      <c r="E31" s="39" t="s">
        <v>323</v>
      </c>
      <c r="F31" s="347">
        <v>1250</v>
      </c>
      <c r="G31" s="317">
        <v>969079</v>
      </c>
      <c r="H31" s="318">
        <v>969491</v>
      </c>
      <c r="I31" s="263">
        <f>G31-H31</f>
        <v>-412</v>
      </c>
      <c r="J31" s="263">
        <f>$F31*I31</f>
        <v>-515000</v>
      </c>
      <c r="K31" s="263">
        <f>J31/1000000</f>
        <v>-0.515</v>
      </c>
      <c r="L31" s="317">
        <v>947244</v>
      </c>
      <c r="M31" s="318">
        <v>947379</v>
      </c>
      <c r="N31" s="263">
        <f>L31-M31</f>
        <v>-135</v>
      </c>
      <c r="O31" s="263">
        <f>$F31*N31</f>
        <v>-168750</v>
      </c>
      <c r="P31" s="263">
        <f>O31/1000000</f>
        <v>-0.16875</v>
      </c>
      <c r="Q31" s="428"/>
    </row>
    <row r="32" spans="1:17" s="424" customFormat="1" ht="12.75" customHeight="1">
      <c r="A32" s="337">
        <v>20</v>
      </c>
      <c r="B32" s="338" t="s">
        <v>94</v>
      </c>
      <c r="C32" s="341">
        <v>4865030</v>
      </c>
      <c r="D32" s="38" t="s">
        <v>12</v>
      </c>
      <c r="E32" s="39" t="s">
        <v>323</v>
      </c>
      <c r="F32" s="347">
        <v>1000</v>
      </c>
      <c r="G32" s="317">
        <v>977129</v>
      </c>
      <c r="H32" s="318">
        <v>977747</v>
      </c>
      <c r="I32" s="263">
        <f>G32-H32</f>
        <v>-618</v>
      </c>
      <c r="J32" s="263">
        <f>$F32*I32</f>
        <v>-618000</v>
      </c>
      <c r="K32" s="263">
        <f>J32/1000000</f>
        <v>-0.618</v>
      </c>
      <c r="L32" s="317">
        <v>933695</v>
      </c>
      <c r="M32" s="318">
        <v>934000</v>
      </c>
      <c r="N32" s="263">
        <f>L32-M32</f>
        <v>-305</v>
      </c>
      <c r="O32" s="263">
        <f>$F32*N32</f>
        <v>-305000</v>
      </c>
      <c r="P32" s="263">
        <f>O32/1000000</f>
        <v>-0.305</v>
      </c>
      <c r="Q32" s="428"/>
    </row>
    <row r="33" spans="1:17" s="424" customFormat="1" ht="12.75" customHeight="1">
      <c r="A33" s="337">
        <v>21</v>
      </c>
      <c r="B33" s="338" t="s">
        <v>342</v>
      </c>
      <c r="C33" s="341">
        <v>4864989</v>
      </c>
      <c r="D33" s="38" t="s">
        <v>12</v>
      </c>
      <c r="E33" s="39" t="s">
        <v>323</v>
      </c>
      <c r="F33" s="347">
        <v>1000</v>
      </c>
      <c r="G33" s="317">
        <v>998096</v>
      </c>
      <c r="H33" s="318">
        <v>998263</v>
      </c>
      <c r="I33" s="263">
        <f>G33-H33</f>
        <v>-167</v>
      </c>
      <c r="J33" s="263">
        <f>$F33*I33</f>
        <v>-167000</v>
      </c>
      <c r="K33" s="263">
        <f>J33/1000000</f>
        <v>-0.167</v>
      </c>
      <c r="L33" s="317">
        <v>998750</v>
      </c>
      <c r="M33" s="318">
        <v>998759</v>
      </c>
      <c r="N33" s="263">
        <f>L33-M33</f>
        <v>-9</v>
      </c>
      <c r="O33" s="263">
        <f>$F33*N33</f>
        <v>-9000</v>
      </c>
      <c r="P33" s="263">
        <f>O33/1000000</f>
        <v>-0.009</v>
      </c>
      <c r="Q33" s="428"/>
    </row>
    <row r="34" spans="1:17" s="424" customFormat="1" ht="12.75" customHeight="1">
      <c r="A34" s="337"/>
      <c r="B34" s="340" t="s">
        <v>30</v>
      </c>
      <c r="C34" s="341"/>
      <c r="D34" s="38"/>
      <c r="E34" s="38"/>
      <c r="F34" s="347"/>
      <c r="G34" s="317"/>
      <c r="H34" s="318"/>
      <c r="I34" s="263"/>
      <c r="J34" s="263"/>
      <c r="K34" s="849">
        <f>SUM(K31:K33)</f>
        <v>-1.3</v>
      </c>
      <c r="L34" s="317"/>
      <c r="M34" s="318"/>
      <c r="N34" s="263"/>
      <c r="O34" s="263"/>
      <c r="P34" s="121">
        <f>SUM(P31:P33)</f>
        <v>-0.48275</v>
      </c>
      <c r="Q34" s="428"/>
    </row>
    <row r="35" spans="1:17" s="424" customFormat="1" ht="12.75" customHeight="1">
      <c r="A35" s="337">
        <v>22</v>
      </c>
      <c r="B35" s="338" t="s">
        <v>95</v>
      </c>
      <c r="C35" s="341">
        <v>4864932</v>
      </c>
      <c r="D35" s="38" t="s">
        <v>12</v>
      </c>
      <c r="E35" s="39" t="s">
        <v>323</v>
      </c>
      <c r="F35" s="347">
        <v>-1000</v>
      </c>
      <c r="G35" s="317">
        <v>984836</v>
      </c>
      <c r="H35" s="318">
        <v>984851</v>
      </c>
      <c r="I35" s="263">
        <f>G35-H35</f>
        <v>-15</v>
      </c>
      <c r="J35" s="263">
        <f>$F35*I35</f>
        <v>15000</v>
      </c>
      <c r="K35" s="263">
        <f>J35/1000000</f>
        <v>0.015</v>
      </c>
      <c r="L35" s="317">
        <v>996783</v>
      </c>
      <c r="M35" s="318">
        <v>997380</v>
      </c>
      <c r="N35" s="263">
        <f>L35-M35</f>
        <v>-597</v>
      </c>
      <c r="O35" s="263">
        <f>$F35*N35</f>
        <v>597000</v>
      </c>
      <c r="P35" s="263">
        <f>O35/1000000</f>
        <v>0.597</v>
      </c>
      <c r="Q35" s="439"/>
    </row>
    <row r="36" spans="1:17" s="424" customFormat="1" ht="12.75" customHeight="1">
      <c r="A36" s="337">
        <v>23</v>
      </c>
      <c r="B36" s="338" t="s">
        <v>96</v>
      </c>
      <c r="C36" s="341">
        <v>5295140</v>
      </c>
      <c r="D36" s="38" t="s">
        <v>12</v>
      </c>
      <c r="E36" s="39" t="s">
        <v>323</v>
      </c>
      <c r="F36" s="341">
        <v>-1000</v>
      </c>
      <c r="G36" s="317">
        <v>982235</v>
      </c>
      <c r="H36" s="318">
        <v>982372</v>
      </c>
      <c r="I36" s="263">
        <f>G36-H36</f>
        <v>-137</v>
      </c>
      <c r="J36" s="263">
        <f>$F36*I36</f>
        <v>137000</v>
      </c>
      <c r="K36" s="263">
        <f>J36/1000000</f>
        <v>0.137</v>
      </c>
      <c r="L36" s="317">
        <v>998020</v>
      </c>
      <c r="M36" s="318">
        <v>998130</v>
      </c>
      <c r="N36" s="263">
        <f>L36-M36</f>
        <v>-110</v>
      </c>
      <c r="O36" s="263">
        <f>$F36*N36</f>
        <v>110000</v>
      </c>
      <c r="P36" s="263">
        <f>O36/1000000</f>
        <v>0.11</v>
      </c>
      <c r="Q36" s="428"/>
    </row>
    <row r="37" spans="1:17" s="424" customFormat="1" ht="12.75" customHeight="1">
      <c r="A37" s="337"/>
      <c r="B37" s="338"/>
      <c r="C37" s="341"/>
      <c r="D37" s="38"/>
      <c r="E37" s="39"/>
      <c r="F37" s="341">
        <v>-1000</v>
      </c>
      <c r="G37" s="317">
        <v>982620</v>
      </c>
      <c r="H37" s="318">
        <v>982643</v>
      </c>
      <c r="I37" s="263">
        <f>G37-H37</f>
        <v>-23</v>
      </c>
      <c r="J37" s="263">
        <f>$F37*I37</f>
        <v>23000</v>
      </c>
      <c r="K37" s="263">
        <f>J37/1000000</f>
        <v>0.023</v>
      </c>
      <c r="L37" s="317"/>
      <c r="M37" s="318"/>
      <c r="N37" s="263"/>
      <c r="O37" s="263"/>
      <c r="P37" s="263"/>
      <c r="Q37" s="428"/>
    </row>
    <row r="38" spans="1:17" s="424" customFormat="1" ht="12.75" customHeight="1">
      <c r="A38" s="337">
        <v>24</v>
      </c>
      <c r="B38" s="817" t="s">
        <v>135</v>
      </c>
      <c r="C38" s="818">
        <v>4902585</v>
      </c>
      <c r="D38" s="819" t="s">
        <v>12</v>
      </c>
      <c r="E38" s="39" t="s">
        <v>323</v>
      </c>
      <c r="F38" s="818">
        <v>400</v>
      </c>
      <c r="G38" s="317">
        <v>999999</v>
      </c>
      <c r="H38" s="318">
        <v>1000000</v>
      </c>
      <c r="I38" s="263">
        <f>G38-H38</f>
        <v>-1</v>
      </c>
      <c r="J38" s="263">
        <f>$F38*I38</f>
        <v>-400</v>
      </c>
      <c r="K38" s="263">
        <f>J38/1000000</f>
        <v>-0.0004</v>
      </c>
      <c r="L38" s="317">
        <v>0</v>
      </c>
      <c r="M38" s="318">
        <v>0</v>
      </c>
      <c r="N38" s="263">
        <f>L38-M38</f>
        <v>0</v>
      </c>
      <c r="O38" s="263">
        <f>$F38*N38</f>
        <v>0</v>
      </c>
      <c r="P38" s="263">
        <f>O38/1000000</f>
        <v>0</v>
      </c>
      <c r="Q38" s="439"/>
    </row>
    <row r="39" spans="1:17" s="424" customFormat="1" ht="12.75" customHeight="1">
      <c r="A39" s="337"/>
      <c r="B39" s="340" t="s">
        <v>25</v>
      </c>
      <c r="C39" s="341"/>
      <c r="D39" s="38"/>
      <c r="E39" s="38"/>
      <c r="F39" s="347"/>
      <c r="G39" s="317"/>
      <c r="H39" s="318"/>
      <c r="I39" s="263"/>
      <c r="J39" s="263"/>
      <c r="K39" s="263"/>
      <c r="L39" s="317"/>
      <c r="M39" s="318"/>
      <c r="N39" s="263"/>
      <c r="O39" s="263"/>
      <c r="P39" s="263"/>
      <c r="Q39" s="428"/>
    </row>
    <row r="40" spans="1:17" s="424" customFormat="1" ht="12.75" customHeight="1">
      <c r="A40" s="337">
        <v>25</v>
      </c>
      <c r="B40" s="305" t="s">
        <v>43</v>
      </c>
      <c r="C40" s="341">
        <v>4864854</v>
      </c>
      <c r="D40" s="42" t="s">
        <v>12</v>
      </c>
      <c r="E40" s="39" t="s">
        <v>323</v>
      </c>
      <c r="F40" s="347">
        <v>1000</v>
      </c>
      <c r="G40" s="317">
        <v>999640</v>
      </c>
      <c r="H40" s="318">
        <v>999640</v>
      </c>
      <c r="I40" s="263">
        <f>G40-H40</f>
        <v>0</v>
      </c>
      <c r="J40" s="263">
        <f>$F40*I40</f>
        <v>0</v>
      </c>
      <c r="K40" s="263">
        <f>J40/1000000</f>
        <v>0</v>
      </c>
      <c r="L40" s="317">
        <v>13708</v>
      </c>
      <c r="M40" s="318">
        <v>13470</v>
      </c>
      <c r="N40" s="263">
        <f>L40-M40</f>
        <v>238</v>
      </c>
      <c r="O40" s="263">
        <f>$F40*N40</f>
        <v>238000</v>
      </c>
      <c r="P40" s="263">
        <f>O40/1000000</f>
        <v>0.238</v>
      </c>
      <c r="Q40" s="454"/>
    </row>
    <row r="41" spans="1:17" s="424" customFormat="1" ht="12.75" customHeight="1">
      <c r="A41" s="337"/>
      <c r="B41" s="340" t="s">
        <v>97</v>
      </c>
      <c r="C41" s="341"/>
      <c r="D41" s="38"/>
      <c r="E41" s="38"/>
      <c r="F41" s="347"/>
      <c r="G41" s="317"/>
      <c r="H41" s="318"/>
      <c r="I41" s="263"/>
      <c r="J41" s="263"/>
      <c r="K41" s="263"/>
      <c r="L41" s="317"/>
      <c r="M41" s="318"/>
      <c r="N41" s="263"/>
      <c r="O41" s="263"/>
      <c r="P41" s="263"/>
      <c r="Q41" s="428"/>
    </row>
    <row r="42" spans="1:17" s="424" customFormat="1" ht="12.75" customHeight="1">
      <c r="A42" s="337">
        <v>26</v>
      </c>
      <c r="B42" s="338" t="s">
        <v>98</v>
      </c>
      <c r="C42" s="341">
        <v>5295159</v>
      </c>
      <c r="D42" s="38" t="s">
        <v>12</v>
      </c>
      <c r="E42" s="39" t="s">
        <v>323</v>
      </c>
      <c r="F42" s="347">
        <v>-1000</v>
      </c>
      <c r="G42" s="317">
        <v>243616</v>
      </c>
      <c r="H42" s="318">
        <v>242212</v>
      </c>
      <c r="I42" s="263">
        <f>G42-H42</f>
        <v>1404</v>
      </c>
      <c r="J42" s="263">
        <f>$F42*I42</f>
        <v>-1404000</v>
      </c>
      <c r="K42" s="263">
        <f>J42/1000000</f>
        <v>-1.404</v>
      </c>
      <c r="L42" s="317">
        <v>9242</v>
      </c>
      <c r="M42" s="318">
        <v>9243</v>
      </c>
      <c r="N42" s="263">
        <f>L42-M42</f>
        <v>-1</v>
      </c>
      <c r="O42" s="263">
        <f>$F42*N42</f>
        <v>1000</v>
      </c>
      <c r="P42" s="263">
        <f>O42/1000000</f>
        <v>0.001</v>
      </c>
      <c r="Q42" s="428"/>
    </row>
    <row r="43" spans="1:17" s="424" customFormat="1" ht="12.75" customHeight="1">
      <c r="A43" s="337"/>
      <c r="B43" s="338"/>
      <c r="C43" s="341"/>
      <c r="D43" s="38"/>
      <c r="E43" s="39"/>
      <c r="F43" s="347">
        <v>-1000</v>
      </c>
      <c r="G43" s="317">
        <v>240544</v>
      </c>
      <c r="H43" s="318">
        <v>239847</v>
      </c>
      <c r="I43" s="263">
        <f>G43-H43</f>
        <v>697</v>
      </c>
      <c r="J43" s="263">
        <f>$F43*I43</f>
        <v>-697000</v>
      </c>
      <c r="K43" s="263">
        <f>J43/1000000</f>
        <v>-0.697</v>
      </c>
      <c r="L43" s="317"/>
      <c r="M43" s="318"/>
      <c r="N43" s="263"/>
      <c r="O43" s="263"/>
      <c r="P43" s="263"/>
      <c r="Q43" s="428"/>
    </row>
    <row r="44" spans="1:17" s="424" customFormat="1" ht="12.75" customHeight="1">
      <c r="A44" s="337"/>
      <c r="B44" s="338"/>
      <c r="C44" s="341"/>
      <c r="D44" s="38"/>
      <c r="E44" s="39"/>
      <c r="F44" s="347">
        <v>-1000</v>
      </c>
      <c r="G44" s="317">
        <v>239248</v>
      </c>
      <c r="H44" s="318">
        <v>238611</v>
      </c>
      <c r="I44" s="263">
        <f>G44-H44</f>
        <v>637</v>
      </c>
      <c r="J44" s="263">
        <f>$F44*I44</f>
        <v>-637000</v>
      </c>
      <c r="K44" s="263">
        <f>J44/1000000</f>
        <v>-0.637</v>
      </c>
      <c r="L44" s="317"/>
      <c r="M44" s="318"/>
      <c r="N44" s="263"/>
      <c r="O44" s="263"/>
      <c r="P44" s="263"/>
      <c r="Q44" s="428"/>
    </row>
    <row r="45" spans="1:17" s="424" customFormat="1" ht="12.75" customHeight="1">
      <c r="A45" s="337">
        <v>27</v>
      </c>
      <c r="B45" s="338" t="s">
        <v>99</v>
      </c>
      <c r="C45" s="341">
        <v>4865029</v>
      </c>
      <c r="D45" s="38" t="s">
        <v>12</v>
      </c>
      <c r="E45" s="39" t="s">
        <v>323</v>
      </c>
      <c r="F45" s="347">
        <v>-1000</v>
      </c>
      <c r="G45" s="317">
        <v>58101</v>
      </c>
      <c r="H45" s="318">
        <v>57321</v>
      </c>
      <c r="I45" s="263">
        <f>G45-H45</f>
        <v>780</v>
      </c>
      <c r="J45" s="263">
        <f>$F45*I45</f>
        <v>-780000</v>
      </c>
      <c r="K45" s="263">
        <f>J45/1000000</f>
        <v>-0.78</v>
      </c>
      <c r="L45" s="317">
        <v>287</v>
      </c>
      <c r="M45" s="318">
        <v>384</v>
      </c>
      <c r="N45" s="263">
        <f>L45-M45</f>
        <v>-97</v>
      </c>
      <c r="O45" s="263">
        <f>$F45*N45</f>
        <v>97000</v>
      </c>
      <c r="P45" s="263">
        <f>O45/1000000</f>
        <v>0.097</v>
      </c>
      <c r="Q45" s="439"/>
    </row>
    <row r="46" spans="1:17" s="424" customFormat="1" ht="12.75" customHeight="1">
      <c r="A46" s="337">
        <v>28</v>
      </c>
      <c r="B46" s="338" t="s">
        <v>100</v>
      </c>
      <c r="C46" s="341">
        <v>4864934</v>
      </c>
      <c r="D46" s="38" t="s">
        <v>12</v>
      </c>
      <c r="E46" s="39" t="s">
        <v>323</v>
      </c>
      <c r="F46" s="347">
        <v>-1000</v>
      </c>
      <c r="G46" s="317">
        <v>4864</v>
      </c>
      <c r="H46" s="318">
        <v>5155</v>
      </c>
      <c r="I46" s="263">
        <f>G46-H46</f>
        <v>-291</v>
      </c>
      <c r="J46" s="263">
        <f>$F46*I46</f>
        <v>291000</v>
      </c>
      <c r="K46" s="263">
        <f>J46/1000000</f>
        <v>0.291</v>
      </c>
      <c r="L46" s="317">
        <v>999091</v>
      </c>
      <c r="M46" s="318">
        <v>999279</v>
      </c>
      <c r="N46" s="263">
        <f>L46-M46</f>
        <v>-188</v>
      </c>
      <c r="O46" s="263">
        <f>$F46*N46</f>
        <v>188000</v>
      </c>
      <c r="P46" s="263">
        <f>O46/1000000</f>
        <v>0.188</v>
      </c>
      <c r="Q46" s="453"/>
    </row>
    <row r="47" spans="1:17" s="424" customFormat="1" ht="12.75" customHeight="1">
      <c r="A47" s="337">
        <v>29</v>
      </c>
      <c r="B47" s="305" t="s">
        <v>101</v>
      </c>
      <c r="C47" s="341">
        <v>4864906</v>
      </c>
      <c r="D47" s="38" t="s">
        <v>12</v>
      </c>
      <c r="E47" s="39" t="s">
        <v>323</v>
      </c>
      <c r="F47" s="347">
        <v>-1000</v>
      </c>
      <c r="G47" s="317">
        <v>4394</v>
      </c>
      <c r="H47" s="318">
        <v>4656</v>
      </c>
      <c r="I47" s="263">
        <f>G47-H47</f>
        <v>-262</v>
      </c>
      <c r="J47" s="263">
        <f>$F47*I47</f>
        <v>262000</v>
      </c>
      <c r="K47" s="263">
        <f>J47/1000000</f>
        <v>0.262</v>
      </c>
      <c r="L47" s="317">
        <v>998166</v>
      </c>
      <c r="M47" s="318">
        <v>998356</v>
      </c>
      <c r="N47" s="263">
        <f>L47-M47</f>
        <v>-190</v>
      </c>
      <c r="O47" s="263">
        <f>$F47*N47</f>
        <v>190000</v>
      </c>
      <c r="P47" s="263">
        <f>O47/1000000</f>
        <v>0.19</v>
      </c>
      <c r="Q47" s="443"/>
    </row>
    <row r="48" spans="1:17" s="424" customFormat="1" ht="12.75" customHeight="1">
      <c r="A48" s="337"/>
      <c r="B48" s="340" t="s">
        <v>385</v>
      </c>
      <c r="C48" s="341"/>
      <c r="D48" s="432"/>
      <c r="E48" s="433"/>
      <c r="F48" s="347"/>
      <c r="G48" s="317"/>
      <c r="H48" s="318"/>
      <c r="I48" s="263"/>
      <c r="J48" s="263"/>
      <c r="K48" s="263"/>
      <c r="L48" s="317"/>
      <c r="M48" s="318"/>
      <c r="N48" s="263"/>
      <c r="O48" s="263"/>
      <c r="P48" s="263"/>
      <c r="Q48" s="708"/>
    </row>
    <row r="49" spans="1:17" s="424" customFormat="1" ht="12.75" customHeight="1">
      <c r="A49" s="337">
        <v>30</v>
      </c>
      <c r="B49" s="338" t="s">
        <v>98</v>
      </c>
      <c r="C49" s="341">
        <v>5295177</v>
      </c>
      <c r="D49" s="432" t="s">
        <v>12</v>
      </c>
      <c r="E49" s="433" t="s">
        <v>323</v>
      </c>
      <c r="F49" s="347">
        <v>-1000</v>
      </c>
      <c r="G49" s="317">
        <v>87637</v>
      </c>
      <c r="H49" s="318">
        <v>87460</v>
      </c>
      <c r="I49" s="263">
        <f>G49-H49</f>
        <v>177</v>
      </c>
      <c r="J49" s="263">
        <f>$F49*I49</f>
        <v>-177000</v>
      </c>
      <c r="K49" s="263">
        <f>J49/1000000</f>
        <v>-0.177</v>
      </c>
      <c r="L49" s="317">
        <v>982830</v>
      </c>
      <c r="M49" s="318">
        <v>982832</v>
      </c>
      <c r="N49" s="263">
        <f>L49-M49</f>
        <v>-2</v>
      </c>
      <c r="O49" s="263">
        <f>$F49*N49</f>
        <v>2000</v>
      </c>
      <c r="P49" s="263">
        <f>O49/1000000</f>
        <v>0.002</v>
      </c>
      <c r="Q49" s="652"/>
    </row>
    <row r="50" spans="1:17" s="424" customFormat="1" ht="12.75" customHeight="1">
      <c r="A50" s="337"/>
      <c r="B50" s="338"/>
      <c r="C50" s="341"/>
      <c r="D50" s="432"/>
      <c r="E50" s="433"/>
      <c r="F50" s="347">
        <v>-1000</v>
      </c>
      <c r="G50" s="317">
        <v>83143</v>
      </c>
      <c r="H50" s="318">
        <v>82217</v>
      </c>
      <c r="I50" s="263">
        <f>G50-H50</f>
        <v>926</v>
      </c>
      <c r="J50" s="263">
        <f>$F50*I50</f>
        <v>-926000</v>
      </c>
      <c r="K50" s="263">
        <f>J50/1000000</f>
        <v>-0.926</v>
      </c>
      <c r="L50" s="317"/>
      <c r="M50" s="318"/>
      <c r="N50" s="263"/>
      <c r="O50" s="263"/>
      <c r="P50" s="263"/>
      <c r="Q50" s="652"/>
    </row>
    <row r="51" spans="1:17" s="424" customFormat="1" ht="12.75" customHeight="1">
      <c r="A51" s="337">
        <v>31</v>
      </c>
      <c r="B51" s="338" t="s">
        <v>388</v>
      </c>
      <c r="C51" s="341">
        <v>5128456</v>
      </c>
      <c r="D51" s="432" t="s">
        <v>12</v>
      </c>
      <c r="E51" s="433" t="s">
        <v>323</v>
      </c>
      <c r="F51" s="347">
        <v>-1000</v>
      </c>
      <c r="G51" s="317">
        <v>66618</v>
      </c>
      <c r="H51" s="318">
        <v>65477</v>
      </c>
      <c r="I51" s="263">
        <f>G51-H51</f>
        <v>1141</v>
      </c>
      <c r="J51" s="263">
        <f>$F51*I51</f>
        <v>-1141000</v>
      </c>
      <c r="K51" s="263">
        <f>J51/1000000</f>
        <v>-1.141</v>
      </c>
      <c r="L51" s="317">
        <v>323</v>
      </c>
      <c r="M51" s="318">
        <v>323</v>
      </c>
      <c r="N51" s="263">
        <f>L51-M51</f>
        <v>0</v>
      </c>
      <c r="O51" s="263">
        <f>$F51*N51</f>
        <v>0</v>
      </c>
      <c r="P51" s="263">
        <f>O51/1000000</f>
        <v>0</v>
      </c>
      <c r="Q51" s="434"/>
    </row>
    <row r="52" spans="1:17" s="424" customFormat="1" ht="12.75" customHeight="1">
      <c r="A52" s="337">
        <v>32</v>
      </c>
      <c r="B52" s="338" t="s">
        <v>386</v>
      </c>
      <c r="C52" s="341">
        <v>5128443</v>
      </c>
      <c r="D52" s="432" t="s">
        <v>12</v>
      </c>
      <c r="E52" s="433" t="s">
        <v>323</v>
      </c>
      <c r="F52" s="347">
        <v>-2000</v>
      </c>
      <c r="G52" s="317">
        <v>48494</v>
      </c>
      <c r="H52" s="318">
        <v>47432</v>
      </c>
      <c r="I52" s="263">
        <f>G52-H52</f>
        <v>1062</v>
      </c>
      <c r="J52" s="263">
        <f>$F52*I52</f>
        <v>-2124000</v>
      </c>
      <c r="K52" s="263">
        <f>J52/1000000</f>
        <v>-2.124</v>
      </c>
      <c r="L52" s="317">
        <v>25</v>
      </c>
      <c r="M52" s="318">
        <v>25</v>
      </c>
      <c r="N52" s="263">
        <f>L52-M52</f>
        <v>0</v>
      </c>
      <c r="O52" s="263">
        <f>$F52*N52</f>
        <v>0</v>
      </c>
      <c r="P52" s="263">
        <f>O52/1000000</f>
        <v>0</v>
      </c>
      <c r="Q52" s="725"/>
    </row>
    <row r="53" spans="1:17" s="424" customFormat="1" ht="12.75" customHeight="1">
      <c r="A53" s="337"/>
      <c r="B53" s="340" t="s">
        <v>40</v>
      </c>
      <c r="C53" s="341"/>
      <c r="D53" s="38"/>
      <c r="E53" s="38"/>
      <c r="F53" s="347"/>
      <c r="G53" s="317"/>
      <c r="H53" s="318"/>
      <c r="I53" s="263"/>
      <c r="J53" s="263"/>
      <c r="K53" s="263"/>
      <c r="L53" s="317"/>
      <c r="M53" s="318"/>
      <c r="N53" s="263"/>
      <c r="O53" s="263"/>
      <c r="P53" s="263"/>
      <c r="Q53" s="428"/>
    </row>
    <row r="54" spans="1:17" s="424" customFormat="1" ht="12.75" customHeight="1">
      <c r="A54" s="337"/>
      <c r="B54" s="339" t="s">
        <v>17</v>
      </c>
      <c r="C54" s="341"/>
      <c r="D54" s="42"/>
      <c r="E54" s="42"/>
      <c r="F54" s="347"/>
      <c r="G54" s="317"/>
      <c r="H54" s="318"/>
      <c r="I54" s="263"/>
      <c r="J54" s="263"/>
      <c r="K54" s="263"/>
      <c r="L54" s="317"/>
      <c r="M54" s="318"/>
      <c r="N54" s="263"/>
      <c r="O54" s="263"/>
      <c r="P54" s="263"/>
      <c r="Q54" s="428"/>
    </row>
    <row r="55" spans="1:17" s="424" customFormat="1" ht="12.75" customHeight="1">
      <c r="A55" s="337">
        <v>33</v>
      </c>
      <c r="B55" s="338" t="s">
        <v>18</v>
      </c>
      <c r="C55" s="341">
        <v>4864831</v>
      </c>
      <c r="D55" s="38" t="s">
        <v>12</v>
      </c>
      <c r="E55" s="39" t="s">
        <v>323</v>
      </c>
      <c r="F55" s="347">
        <v>1000</v>
      </c>
      <c r="G55" s="317">
        <v>854</v>
      </c>
      <c r="H55" s="318">
        <v>812</v>
      </c>
      <c r="I55" s="263">
        <f>G55-H55</f>
        <v>42</v>
      </c>
      <c r="J55" s="263">
        <f>$F55*I55</f>
        <v>42000</v>
      </c>
      <c r="K55" s="263">
        <f>J55/1000000</f>
        <v>0.042</v>
      </c>
      <c r="L55" s="317">
        <v>485</v>
      </c>
      <c r="M55" s="318">
        <v>362</v>
      </c>
      <c r="N55" s="263">
        <f>L55-M55</f>
        <v>123</v>
      </c>
      <c r="O55" s="263">
        <f>$F55*N55</f>
        <v>123000</v>
      </c>
      <c r="P55" s="263">
        <f>O55/1000000</f>
        <v>0.123</v>
      </c>
      <c r="Q55" s="719"/>
    </row>
    <row r="56" spans="1:17" s="424" customFormat="1" ht="12.75" customHeight="1">
      <c r="A56" s="337">
        <v>34</v>
      </c>
      <c r="B56" s="338" t="s">
        <v>19</v>
      </c>
      <c r="C56" s="341">
        <v>4864825</v>
      </c>
      <c r="D56" s="38" t="s">
        <v>12</v>
      </c>
      <c r="E56" s="39" t="s">
        <v>323</v>
      </c>
      <c r="F56" s="347">
        <v>133.33</v>
      </c>
      <c r="G56" s="317">
        <v>4443</v>
      </c>
      <c r="H56" s="318">
        <v>4218</v>
      </c>
      <c r="I56" s="263">
        <f>G56-H56</f>
        <v>225</v>
      </c>
      <c r="J56" s="263">
        <f>$F56*I56</f>
        <v>29999.250000000004</v>
      </c>
      <c r="K56" s="263">
        <f>J56/1000000</f>
        <v>0.029999250000000005</v>
      </c>
      <c r="L56" s="317">
        <v>7000</v>
      </c>
      <c r="M56" s="318">
        <v>6576</v>
      </c>
      <c r="N56" s="263">
        <f>L56-M56</f>
        <v>424</v>
      </c>
      <c r="O56" s="263">
        <f>$F56*N56</f>
        <v>56531.920000000006</v>
      </c>
      <c r="P56" s="263">
        <f>O56/1000000</f>
        <v>0.056531920000000006</v>
      </c>
      <c r="Q56" s="428"/>
    </row>
    <row r="57" spans="1:17" ht="12.75" customHeight="1">
      <c r="A57" s="337"/>
      <c r="B57" s="340" t="s">
        <v>111</v>
      </c>
      <c r="C57" s="341"/>
      <c r="D57" s="38"/>
      <c r="E57" s="38"/>
      <c r="F57" s="347"/>
      <c r="G57" s="317"/>
      <c r="H57" s="318"/>
      <c r="I57" s="364"/>
      <c r="J57" s="364"/>
      <c r="K57" s="364"/>
      <c r="L57" s="317"/>
      <c r="M57" s="318"/>
      <c r="N57" s="364"/>
      <c r="O57" s="364"/>
      <c r="P57" s="364"/>
      <c r="Q57" s="143"/>
    </row>
    <row r="58" spans="1:17" s="424" customFormat="1" ht="12.75" customHeight="1">
      <c r="A58" s="337">
        <v>35</v>
      </c>
      <c r="B58" s="338" t="s">
        <v>112</v>
      </c>
      <c r="C58" s="341">
        <v>5295199</v>
      </c>
      <c r="D58" s="38" t="s">
        <v>12</v>
      </c>
      <c r="E58" s="39" t="s">
        <v>323</v>
      </c>
      <c r="F58" s="347">
        <v>1000</v>
      </c>
      <c r="G58" s="317">
        <v>998183</v>
      </c>
      <c r="H58" s="318">
        <v>998183</v>
      </c>
      <c r="I58" s="263">
        <f>G58-H58</f>
        <v>0</v>
      </c>
      <c r="J58" s="263">
        <f>$F58*I58</f>
        <v>0</v>
      </c>
      <c r="K58" s="263">
        <f>J58/1000000</f>
        <v>0</v>
      </c>
      <c r="L58" s="317">
        <v>1170</v>
      </c>
      <c r="M58" s="318">
        <v>1170</v>
      </c>
      <c r="N58" s="263">
        <f>L58-M58</f>
        <v>0</v>
      </c>
      <c r="O58" s="263">
        <f>$F58*N58</f>
        <v>0</v>
      </c>
      <c r="P58" s="263">
        <f>O58/1000000</f>
        <v>0</v>
      </c>
      <c r="Q58" s="428"/>
    </row>
    <row r="59" spans="1:17" s="458" customFormat="1" ht="12.75" customHeight="1">
      <c r="A59" s="325">
        <v>36</v>
      </c>
      <c r="B59" s="305" t="s">
        <v>113</v>
      </c>
      <c r="C59" s="341">
        <v>4864828</v>
      </c>
      <c r="D59" s="42" t="s">
        <v>12</v>
      </c>
      <c r="E59" s="39" t="s">
        <v>323</v>
      </c>
      <c r="F59" s="341">
        <v>133</v>
      </c>
      <c r="G59" s="317">
        <v>993250</v>
      </c>
      <c r="H59" s="318">
        <v>993250</v>
      </c>
      <c r="I59" s="263">
        <f>G59-H59</f>
        <v>0</v>
      </c>
      <c r="J59" s="263">
        <f>$F59*I59</f>
        <v>0</v>
      </c>
      <c r="K59" s="263">
        <f>J59/1000000</f>
        <v>0</v>
      </c>
      <c r="L59" s="317">
        <v>11334</v>
      </c>
      <c r="M59" s="318">
        <v>11924</v>
      </c>
      <c r="N59" s="263">
        <f>L59-M59</f>
        <v>-590</v>
      </c>
      <c r="O59" s="263">
        <f>$F59*N59</f>
        <v>-78470</v>
      </c>
      <c r="P59" s="263">
        <f>O59/1000000</f>
        <v>-0.07847</v>
      </c>
      <c r="Q59" s="317"/>
    </row>
    <row r="60" spans="1:17" s="424" customFormat="1" ht="12.75" customHeight="1">
      <c r="A60" s="325"/>
      <c r="B60" s="339" t="s">
        <v>420</v>
      </c>
      <c r="C60" s="341"/>
      <c r="D60" s="42"/>
      <c r="E60" s="39"/>
      <c r="F60" s="341"/>
      <c r="G60" s="317"/>
      <c r="H60" s="318"/>
      <c r="I60" s="263"/>
      <c r="J60" s="263"/>
      <c r="K60" s="263"/>
      <c r="L60" s="317"/>
      <c r="M60" s="318"/>
      <c r="N60" s="263"/>
      <c r="O60" s="263"/>
      <c r="P60" s="263"/>
      <c r="Q60" s="317"/>
    </row>
    <row r="61" spans="1:17" s="424" customFormat="1" ht="12.75" customHeight="1">
      <c r="A61" s="325">
        <v>37</v>
      </c>
      <c r="B61" s="305" t="s">
        <v>34</v>
      </c>
      <c r="C61" s="341">
        <v>5295145</v>
      </c>
      <c r="D61" s="42" t="s">
        <v>12</v>
      </c>
      <c r="E61" s="39" t="s">
        <v>323</v>
      </c>
      <c r="F61" s="341">
        <v>-1000</v>
      </c>
      <c r="G61" s="317">
        <v>949887</v>
      </c>
      <c r="H61" s="318">
        <v>950415</v>
      </c>
      <c r="I61" s="263">
        <f>G61-H61</f>
        <v>-528</v>
      </c>
      <c r="J61" s="263">
        <f>$F61*I61</f>
        <v>528000</v>
      </c>
      <c r="K61" s="263">
        <f>J61/1000000</f>
        <v>0.528</v>
      </c>
      <c r="L61" s="317">
        <v>990121</v>
      </c>
      <c r="M61" s="318">
        <v>990152</v>
      </c>
      <c r="N61" s="263">
        <f>L61-M61</f>
        <v>-31</v>
      </c>
      <c r="O61" s="263">
        <f>$F61*N61</f>
        <v>31000</v>
      </c>
      <c r="P61" s="263">
        <f>O61/1000000</f>
        <v>0.031</v>
      </c>
      <c r="Q61" s="317"/>
    </row>
    <row r="62" spans="1:17" s="461" customFormat="1" ht="12.75" customHeight="1" thickBot="1">
      <c r="A62" s="716">
        <v>38</v>
      </c>
      <c r="B62" s="717" t="s">
        <v>164</v>
      </c>
      <c r="C62" s="342">
        <v>5295146</v>
      </c>
      <c r="D62" s="342" t="s">
        <v>12</v>
      </c>
      <c r="E62" s="342" t="s">
        <v>323</v>
      </c>
      <c r="F62" s="342">
        <v>-1000</v>
      </c>
      <c r="G62" s="426">
        <v>969839</v>
      </c>
      <c r="H62" s="427">
        <v>970722</v>
      </c>
      <c r="I62" s="342">
        <f>G62-H62</f>
        <v>-883</v>
      </c>
      <c r="J62" s="342">
        <f>$F62*I62</f>
        <v>883000</v>
      </c>
      <c r="K62" s="815">
        <f>J62/1000000</f>
        <v>0.883</v>
      </c>
      <c r="L62" s="426">
        <v>981160</v>
      </c>
      <c r="M62" s="427">
        <v>981161</v>
      </c>
      <c r="N62" s="342">
        <f>L62-M62</f>
        <v>-1</v>
      </c>
      <c r="O62" s="342">
        <f>$F62*N62</f>
        <v>1000</v>
      </c>
      <c r="P62" s="342">
        <f>O62/1000000</f>
        <v>0.001</v>
      </c>
      <c r="Q62" s="426"/>
    </row>
    <row r="63" spans="1:17" s="458" customFormat="1" ht="12.75" customHeight="1" thickTop="1">
      <c r="A63" s="325"/>
      <c r="B63" s="305"/>
      <c r="C63" s="341"/>
      <c r="D63" s="341"/>
      <c r="E63" s="341"/>
      <c r="F63" s="341"/>
      <c r="G63" s="318"/>
      <c r="H63" s="318"/>
      <c r="I63" s="341"/>
      <c r="J63" s="341"/>
      <c r="K63" s="828"/>
      <c r="L63" s="318"/>
      <c r="M63" s="318"/>
      <c r="N63" s="341"/>
      <c r="O63" s="341"/>
      <c r="P63" s="341"/>
      <c r="Q63" s="318"/>
    </row>
    <row r="64" spans="1:17" s="424" customFormat="1" ht="12.75" customHeight="1">
      <c r="A64" s="325"/>
      <c r="B64" s="305"/>
      <c r="C64" s="341"/>
      <c r="D64" s="42"/>
      <c r="E64" s="39"/>
      <c r="F64" s="341"/>
      <c r="G64" s="318"/>
      <c r="H64" s="318"/>
      <c r="I64" s="263"/>
      <c r="J64" s="263"/>
      <c r="K64" s="263"/>
      <c r="L64" s="318"/>
      <c r="M64" s="318"/>
      <c r="N64" s="263"/>
      <c r="O64" s="263"/>
      <c r="P64" s="263"/>
      <c r="Q64" s="458"/>
    </row>
    <row r="65" spans="2:16" s="424" customFormat="1" ht="12.75" customHeight="1">
      <c r="B65" s="15" t="s">
        <v>131</v>
      </c>
      <c r="F65" s="549"/>
      <c r="G65" s="318"/>
      <c r="H65" s="318"/>
      <c r="I65" s="506"/>
      <c r="J65" s="506"/>
      <c r="K65" s="791">
        <f>SUM(K8:K64)-K34</f>
        <v>-6.57425493</v>
      </c>
      <c r="N65" s="506"/>
      <c r="O65" s="506"/>
      <c r="P65" s="791">
        <f>SUM(P8:P64)-P34</f>
        <v>1.22766418</v>
      </c>
    </row>
    <row r="66" spans="2:16" s="424" customFormat="1" ht="12.75" customHeight="1">
      <c r="B66" s="15"/>
      <c r="F66" s="549"/>
      <c r="G66" s="318"/>
      <c r="H66" s="318"/>
      <c r="I66" s="506"/>
      <c r="J66" s="506"/>
      <c r="K66" s="327"/>
      <c r="N66" s="506"/>
      <c r="O66" s="506"/>
      <c r="P66" s="327"/>
    </row>
    <row r="67" spans="2:16" s="424" customFormat="1" ht="16.5" customHeight="1">
      <c r="B67" s="15" t="s">
        <v>132</v>
      </c>
      <c r="F67" s="549"/>
      <c r="G67" s="318"/>
      <c r="H67" s="318"/>
      <c r="I67" s="506"/>
      <c r="J67" s="506"/>
      <c r="K67" s="791">
        <f>SUM(K65:K66)</f>
        <v>-6.57425493</v>
      </c>
      <c r="N67" s="506"/>
      <c r="O67" s="506"/>
      <c r="P67" s="791">
        <f>SUM(P65:P66)</f>
        <v>1.22766418</v>
      </c>
    </row>
    <row r="68" spans="6:8" s="424" customFormat="1" ht="12.75" customHeight="1">
      <c r="F68" s="549"/>
      <c r="G68" s="318"/>
      <c r="H68" s="318"/>
    </row>
    <row r="69" spans="6:17" s="424" customFormat="1" ht="12.75" customHeight="1">
      <c r="F69" s="549"/>
      <c r="G69" s="318"/>
      <c r="H69" s="318"/>
      <c r="Q69" s="792" t="str">
        <f>NDPL!$Q$1</f>
        <v>JULY-2021</v>
      </c>
    </row>
    <row r="70" spans="6:8" s="424" customFormat="1" ht="15">
      <c r="F70" s="549"/>
      <c r="G70" s="318"/>
      <c r="H70" s="318"/>
    </row>
    <row r="71" spans="6:17" s="424" customFormat="1" ht="15">
      <c r="F71" s="549"/>
      <c r="G71" s="318"/>
      <c r="H71" s="318"/>
      <c r="Q71" s="792"/>
    </row>
    <row r="72" spans="1:16" s="424" customFormat="1" ht="18.75" thickBot="1">
      <c r="A72" s="84" t="s">
        <v>225</v>
      </c>
      <c r="F72" s="549"/>
      <c r="G72" s="793"/>
      <c r="H72" s="793"/>
      <c r="I72" s="44" t="s">
        <v>7</v>
      </c>
      <c r="J72" s="458"/>
      <c r="K72" s="458"/>
      <c r="L72" s="458"/>
      <c r="M72" s="458"/>
      <c r="N72" s="44" t="s">
        <v>373</v>
      </c>
      <c r="O72" s="458"/>
      <c r="P72" s="458"/>
    </row>
    <row r="73" spans="1:17" s="424" customFormat="1" ht="39.75" thickBot="1" thickTop="1">
      <c r="A73" s="476" t="s">
        <v>8</v>
      </c>
      <c r="B73" s="477" t="s">
        <v>9</v>
      </c>
      <c r="C73" s="478" t="s">
        <v>1</v>
      </c>
      <c r="D73" s="478" t="s">
        <v>2</v>
      </c>
      <c r="E73" s="478" t="s">
        <v>3</v>
      </c>
      <c r="F73" s="478" t="s">
        <v>10</v>
      </c>
      <c r="G73" s="476" t="str">
        <f>NDPL!G5</f>
        <v>FINAL READING 31/07/2021</v>
      </c>
      <c r="H73" s="478" t="str">
        <f>NDPL!H5</f>
        <v>INTIAL READING 01/07/2021</v>
      </c>
      <c r="I73" s="478" t="s">
        <v>4</v>
      </c>
      <c r="J73" s="478" t="s">
        <v>5</v>
      </c>
      <c r="K73" s="478" t="s">
        <v>6</v>
      </c>
      <c r="L73" s="476" t="str">
        <f>NDPL!G5</f>
        <v>FINAL READING 31/07/2021</v>
      </c>
      <c r="M73" s="478" t="str">
        <f>NDPL!H5</f>
        <v>INTIAL READING 01/07/2021</v>
      </c>
      <c r="N73" s="478" t="s">
        <v>4</v>
      </c>
      <c r="O73" s="478" t="s">
        <v>5</v>
      </c>
      <c r="P73" s="478" t="s">
        <v>6</v>
      </c>
      <c r="Q73" s="499" t="s">
        <v>286</v>
      </c>
    </row>
    <row r="74" spans="1:16" s="424" customFormat="1" ht="17.25" thickBot="1" thickTop="1">
      <c r="A74" s="776"/>
      <c r="B74" s="794"/>
      <c r="C74" s="776"/>
      <c r="D74" s="776"/>
      <c r="E74" s="776"/>
      <c r="F74" s="795"/>
      <c r="G74" s="776"/>
      <c r="H74" s="776"/>
      <c r="I74" s="776"/>
      <c r="J74" s="776"/>
      <c r="K74" s="776"/>
      <c r="L74" s="776"/>
      <c r="M74" s="776"/>
      <c r="N74" s="776"/>
      <c r="O74" s="776"/>
      <c r="P74" s="776"/>
    </row>
    <row r="75" spans="1:17" s="424" customFormat="1" ht="15.75" customHeight="1" thickTop="1">
      <c r="A75" s="335"/>
      <c r="B75" s="336" t="s">
        <v>117</v>
      </c>
      <c r="C75" s="34"/>
      <c r="D75" s="34"/>
      <c r="E75" s="34"/>
      <c r="F75" s="306"/>
      <c r="G75" s="27"/>
      <c r="H75" s="436"/>
      <c r="I75" s="436"/>
      <c r="J75" s="436"/>
      <c r="K75" s="436"/>
      <c r="L75" s="27"/>
      <c r="M75" s="436"/>
      <c r="N75" s="436"/>
      <c r="O75" s="436"/>
      <c r="P75" s="436"/>
      <c r="Q75" s="505"/>
    </row>
    <row r="76" spans="1:17" s="424" customFormat="1" ht="15.75" customHeight="1">
      <c r="A76" s="337">
        <v>1</v>
      </c>
      <c r="B76" s="338" t="s">
        <v>14</v>
      </c>
      <c r="C76" s="341">
        <v>4864994</v>
      </c>
      <c r="D76" s="38" t="s">
        <v>12</v>
      </c>
      <c r="E76" s="39" t="s">
        <v>323</v>
      </c>
      <c r="F76" s="347">
        <v>-1000</v>
      </c>
      <c r="G76" s="317">
        <v>990341</v>
      </c>
      <c r="H76" s="318">
        <v>990359</v>
      </c>
      <c r="I76" s="318">
        <f>G76-H76</f>
        <v>-18</v>
      </c>
      <c r="J76" s="318">
        <f>$F76*I76</f>
        <v>18000</v>
      </c>
      <c r="K76" s="318">
        <f>J76/1000000</f>
        <v>0.018</v>
      </c>
      <c r="L76" s="317">
        <v>994291</v>
      </c>
      <c r="M76" s="318">
        <v>995486</v>
      </c>
      <c r="N76" s="318">
        <f>L76-M76</f>
        <v>-1195</v>
      </c>
      <c r="O76" s="318">
        <f>$F76*N76</f>
        <v>1195000</v>
      </c>
      <c r="P76" s="318">
        <f>O76/1000000</f>
        <v>1.195</v>
      </c>
      <c r="Q76" s="428"/>
    </row>
    <row r="77" spans="1:17" s="424" customFormat="1" ht="15.75" customHeight="1">
      <c r="A77" s="337">
        <v>2</v>
      </c>
      <c r="B77" s="338" t="s">
        <v>15</v>
      </c>
      <c r="C77" s="341">
        <v>5295153</v>
      </c>
      <c r="D77" s="38" t="s">
        <v>12</v>
      </c>
      <c r="E77" s="39" t="s">
        <v>323</v>
      </c>
      <c r="F77" s="347">
        <v>-1000</v>
      </c>
      <c r="G77" s="317">
        <v>979025</v>
      </c>
      <c r="H77" s="318">
        <v>979030</v>
      </c>
      <c r="I77" s="318">
        <f>G77-H77</f>
        <v>-5</v>
      </c>
      <c r="J77" s="318">
        <f>$F77*I77</f>
        <v>5000</v>
      </c>
      <c r="K77" s="318">
        <f>J77/1000000</f>
        <v>0.005</v>
      </c>
      <c r="L77" s="317">
        <v>930644</v>
      </c>
      <c r="M77" s="318">
        <v>932088</v>
      </c>
      <c r="N77" s="318">
        <f>L77-M77</f>
        <v>-1444</v>
      </c>
      <c r="O77" s="318">
        <f>$F77*N77</f>
        <v>1444000</v>
      </c>
      <c r="P77" s="318">
        <f>O77/1000000</f>
        <v>1.444</v>
      </c>
      <c r="Q77" s="428"/>
    </row>
    <row r="78" spans="1:17" s="424" customFormat="1" ht="15">
      <c r="A78" s="337">
        <v>3</v>
      </c>
      <c r="B78" s="338" t="s">
        <v>16</v>
      </c>
      <c r="C78" s="341">
        <v>5100234</v>
      </c>
      <c r="D78" s="38" t="s">
        <v>12</v>
      </c>
      <c r="E78" s="39" t="s">
        <v>323</v>
      </c>
      <c r="F78" s="347">
        <v>-1000</v>
      </c>
      <c r="G78" s="317">
        <v>992363</v>
      </c>
      <c r="H78" s="318">
        <v>992370</v>
      </c>
      <c r="I78" s="318">
        <f>G78-H78</f>
        <v>-7</v>
      </c>
      <c r="J78" s="318">
        <f>$F78*I78</f>
        <v>7000</v>
      </c>
      <c r="K78" s="318">
        <f>J78/1000000</f>
        <v>0.007</v>
      </c>
      <c r="L78" s="317">
        <v>994136</v>
      </c>
      <c r="M78" s="318">
        <v>995511</v>
      </c>
      <c r="N78" s="318">
        <f>L78-M78</f>
        <v>-1375</v>
      </c>
      <c r="O78" s="318">
        <f>$F78*N78</f>
        <v>1375000</v>
      </c>
      <c r="P78" s="318">
        <f>O78/1000000</f>
        <v>1.375</v>
      </c>
      <c r="Q78" s="425"/>
    </row>
    <row r="79" spans="1:17" s="424" customFormat="1" ht="15">
      <c r="A79" s="337">
        <v>4</v>
      </c>
      <c r="B79" s="338" t="s">
        <v>154</v>
      </c>
      <c r="C79" s="341">
        <v>5128452</v>
      </c>
      <c r="D79" s="38" t="s">
        <v>12</v>
      </c>
      <c r="E79" s="39" t="s">
        <v>323</v>
      </c>
      <c r="F79" s="347">
        <v>-1000</v>
      </c>
      <c r="G79" s="317">
        <v>993562</v>
      </c>
      <c r="H79" s="318">
        <v>993816</v>
      </c>
      <c r="I79" s="318">
        <f>G79-H79</f>
        <v>-254</v>
      </c>
      <c r="J79" s="318">
        <f>$F79*I79</f>
        <v>254000</v>
      </c>
      <c r="K79" s="318">
        <f>J79/1000000</f>
        <v>0.254</v>
      </c>
      <c r="L79" s="317">
        <v>996004</v>
      </c>
      <c r="M79" s="318">
        <v>997176</v>
      </c>
      <c r="N79" s="318">
        <f>L79-M79</f>
        <v>-1172</v>
      </c>
      <c r="O79" s="318">
        <f>$F79*N79</f>
        <v>1172000</v>
      </c>
      <c r="P79" s="318">
        <f>O79/1000000</f>
        <v>1.172</v>
      </c>
      <c r="Q79" s="745"/>
    </row>
    <row r="80" spans="1:17" s="424" customFormat="1" ht="15.75" customHeight="1">
      <c r="A80" s="337"/>
      <c r="B80" s="339" t="s">
        <v>118</v>
      </c>
      <c r="C80" s="341"/>
      <c r="D80" s="42"/>
      <c r="E80" s="42"/>
      <c r="F80" s="347"/>
      <c r="G80" s="317"/>
      <c r="H80" s="318"/>
      <c r="I80" s="442"/>
      <c r="J80" s="442"/>
      <c r="K80" s="442"/>
      <c r="L80" s="317"/>
      <c r="M80" s="318"/>
      <c r="N80" s="442"/>
      <c r="O80" s="442"/>
      <c r="P80" s="442"/>
      <c r="Q80" s="428"/>
    </row>
    <row r="81" spans="1:17" s="424" customFormat="1" ht="15" customHeight="1">
      <c r="A81" s="337">
        <v>5</v>
      </c>
      <c r="B81" s="338" t="s">
        <v>119</v>
      </c>
      <c r="C81" s="341">
        <v>4864978</v>
      </c>
      <c r="D81" s="38" t="s">
        <v>12</v>
      </c>
      <c r="E81" s="39" t="s">
        <v>323</v>
      </c>
      <c r="F81" s="347">
        <v>-1000</v>
      </c>
      <c r="G81" s="317">
        <v>34607</v>
      </c>
      <c r="H81" s="318">
        <v>34609</v>
      </c>
      <c r="I81" s="442">
        <f aca="true" t="shared" si="12" ref="I81:I86">G81-H81</f>
        <v>-2</v>
      </c>
      <c r="J81" s="442">
        <f aca="true" t="shared" si="13" ref="J81:J86">$F81*I81</f>
        <v>2000</v>
      </c>
      <c r="K81" s="442">
        <f aca="true" t="shared" si="14" ref="K81:K86">J81/1000000</f>
        <v>0.002</v>
      </c>
      <c r="L81" s="317">
        <v>997713</v>
      </c>
      <c r="M81" s="318">
        <v>997740</v>
      </c>
      <c r="N81" s="442">
        <f aca="true" t="shared" si="15" ref="N81:N86">L81-M81</f>
        <v>-27</v>
      </c>
      <c r="O81" s="442">
        <f aca="true" t="shared" si="16" ref="O81:O86">$F81*N81</f>
        <v>27000</v>
      </c>
      <c r="P81" s="442">
        <f aca="true" t="shared" si="17" ref="P81:P86">O81/1000000</f>
        <v>0.027</v>
      </c>
      <c r="Q81" s="428"/>
    </row>
    <row r="82" spans="1:17" s="424" customFormat="1" ht="15" customHeight="1">
      <c r="A82" s="337">
        <v>6</v>
      </c>
      <c r="B82" s="338" t="s">
        <v>120</v>
      </c>
      <c r="C82" s="341">
        <v>5128466</v>
      </c>
      <c r="D82" s="38" t="s">
        <v>12</v>
      </c>
      <c r="E82" s="39" t="s">
        <v>323</v>
      </c>
      <c r="F82" s="347">
        <v>-500</v>
      </c>
      <c r="G82" s="317">
        <v>2586</v>
      </c>
      <c r="H82" s="318">
        <v>2584</v>
      </c>
      <c r="I82" s="442">
        <f>G82-H82</f>
        <v>2</v>
      </c>
      <c r="J82" s="442">
        <f>$F82*I82</f>
        <v>-1000</v>
      </c>
      <c r="K82" s="442">
        <f>J82/1000000</f>
        <v>-0.001</v>
      </c>
      <c r="L82" s="317">
        <v>367</v>
      </c>
      <c r="M82" s="318">
        <v>255</v>
      </c>
      <c r="N82" s="442">
        <f>L82-M82</f>
        <v>112</v>
      </c>
      <c r="O82" s="442">
        <f>$F82*N82</f>
        <v>-56000</v>
      </c>
      <c r="P82" s="442">
        <f>O82/1000000</f>
        <v>-0.056</v>
      </c>
      <c r="Q82" s="428"/>
    </row>
    <row r="83" spans="1:17" s="424" customFormat="1" ht="15" customHeight="1">
      <c r="A83" s="337">
        <v>7</v>
      </c>
      <c r="B83" s="338" t="s">
        <v>121</v>
      </c>
      <c r="C83" s="341">
        <v>5128419</v>
      </c>
      <c r="D83" s="38" t="s">
        <v>12</v>
      </c>
      <c r="E83" s="39" t="s">
        <v>323</v>
      </c>
      <c r="F83" s="347">
        <v>-1000</v>
      </c>
      <c r="G83" s="317">
        <v>253</v>
      </c>
      <c r="H83" s="318">
        <v>308</v>
      </c>
      <c r="I83" s="442">
        <f t="shared" si="12"/>
        <v>-55</v>
      </c>
      <c r="J83" s="442">
        <f t="shared" si="13"/>
        <v>55000</v>
      </c>
      <c r="K83" s="442">
        <f t="shared" si="14"/>
        <v>0.055</v>
      </c>
      <c r="L83" s="317">
        <v>999633</v>
      </c>
      <c r="M83" s="318">
        <v>999830</v>
      </c>
      <c r="N83" s="442">
        <f t="shared" si="15"/>
        <v>-197</v>
      </c>
      <c r="O83" s="442">
        <f t="shared" si="16"/>
        <v>197000</v>
      </c>
      <c r="P83" s="442">
        <f t="shared" si="17"/>
        <v>0.197</v>
      </c>
      <c r="Q83" s="428"/>
    </row>
    <row r="84" spans="1:17" s="424" customFormat="1" ht="15" customHeight="1">
      <c r="A84" s="337">
        <v>8</v>
      </c>
      <c r="B84" s="338" t="s">
        <v>122</v>
      </c>
      <c r="C84" s="341">
        <v>4865167</v>
      </c>
      <c r="D84" s="38" t="s">
        <v>12</v>
      </c>
      <c r="E84" s="39" t="s">
        <v>323</v>
      </c>
      <c r="F84" s="347">
        <v>-1000</v>
      </c>
      <c r="G84" s="317">
        <v>1605</v>
      </c>
      <c r="H84" s="318">
        <v>1605</v>
      </c>
      <c r="I84" s="820">
        <v>0</v>
      </c>
      <c r="J84" s="820">
        <v>0</v>
      </c>
      <c r="K84" s="820">
        <v>0</v>
      </c>
      <c r="L84" s="317">
        <v>980809</v>
      </c>
      <c r="M84" s="318">
        <v>980809</v>
      </c>
      <c r="N84" s="820">
        <v>0</v>
      </c>
      <c r="O84" s="820">
        <v>0</v>
      </c>
      <c r="P84" s="820">
        <v>0</v>
      </c>
      <c r="Q84" s="428"/>
    </row>
    <row r="85" spans="1:17" s="466" customFormat="1" ht="15" customHeight="1">
      <c r="A85" s="796">
        <v>9</v>
      </c>
      <c r="B85" s="797" t="s">
        <v>123</v>
      </c>
      <c r="C85" s="798">
        <v>5295133</v>
      </c>
      <c r="D85" s="60" t="s">
        <v>12</v>
      </c>
      <c r="E85" s="61" t="s">
        <v>323</v>
      </c>
      <c r="F85" s="347">
        <v>-1000</v>
      </c>
      <c r="G85" s="317">
        <v>2233</v>
      </c>
      <c r="H85" s="318">
        <v>2281</v>
      </c>
      <c r="I85" s="442">
        <f>G85-H85</f>
        <v>-48</v>
      </c>
      <c r="J85" s="442">
        <f>$F85*I85</f>
        <v>48000</v>
      </c>
      <c r="K85" s="442">
        <f>J85/1000000</f>
        <v>0.048</v>
      </c>
      <c r="L85" s="317">
        <v>999615</v>
      </c>
      <c r="M85" s="318">
        <v>999815</v>
      </c>
      <c r="N85" s="442">
        <f>L85-M85</f>
        <v>-200</v>
      </c>
      <c r="O85" s="442">
        <f>$F85*N85</f>
        <v>200000</v>
      </c>
      <c r="P85" s="442">
        <f>O85/1000000</f>
        <v>0.2</v>
      </c>
      <c r="Q85" s="799"/>
    </row>
    <row r="86" spans="1:17" s="424" customFormat="1" ht="15.75" customHeight="1">
      <c r="A86" s="337">
        <v>10</v>
      </c>
      <c r="B86" s="338" t="s">
        <v>124</v>
      </c>
      <c r="C86" s="341">
        <v>5295135</v>
      </c>
      <c r="D86" s="38" t="s">
        <v>12</v>
      </c>
      <c r="E86" s="39" t="s">
        <v>323</v>
      </c>
      <c r="F86" s="347">
        <v>-1000</v>
      </c>
      <c r="G86" s="317">
        <v>934327</v>
      </c>
      <c r="H86" s="318">
        <v>934304</v>
      </c>
      <c r="I86" s="318">
        <f t="shared" si="12"/>
        <v>23</v>
      </c>
      <c r="J86" s="318">
        <f t="shared" si="13"/>
        <v>-23000</v>
      </c>
      <c r="K86" s="318">
        <f t="shared" si="14"/>
        <v>-0.023</v>
      </c>
      <c r="L86" s="317">
        <v>978498</v>
      </c>
      <c r="M86" s="318">
        <v>978574</v>
      </c>
      <c r="N86" s="318">
        <f t="shared" si="15"/>
        <v>-76</v>
      </c>
      <c r="O86" s="318">
        <f t="shared" si="16"/>
        <v>76000</v>
      </c>
      <c r="P86" s="318">
        <f t="shared" si="17"/>
        <v>0.076</v>
      </c>
      <c r="Q86" s="745"/>
    </row>
    <row r="87" spans="1:17" s="424" customFormat="1" ht="15.75" customHeight="1">
      <c r="A87" s="337"/>
      <c r="B87" s="338"/>
      <c r="C87" s="341"/>
      <c r="D87" s="38"/>
      <c r="E87" s="39"/>
      <c r="F87" s="347">
        <v>-1000</v>
      </c>
      <c r="G87" s="317"/>
      <c r="H87" s="318"/>
      <c r="I87" s="318"/>
      <c r="J87" s="318"/>
      <c r="K87" s="318"/>
      <c r="L87" s="317"/>
      <c r="M87" s="318"/>
      <c r="N87" s="318"/>
      <c r="O87" s="318"/>
      <c r="P87" s="318"/>
      <c r="Q87" s="745"/>
    </row>
    <row r="88" spans="1:17" s="424" customFormat="1" ht="15.75" customHeight="1">
      <c r="A88" s="337"/>
      <c r="B88" s="340" t="s">
        <v>125</v>
      </c>
      <c r="C88" s="341"/>
      <c r="D88" s="38"/>
      <c r="E88" s="38"/>
      <c r="F88" s="347"/>
      <c r="G88" s="317"/>
      <c r="H88" s="318"/>
      <c r="I88" s="442"/>
      <c r="J88" s="442"/>
      <c r="K88" s="442"/>
      <c r="L88" s="317"/>
      <c r="M88" s="318"/>
      <c r="N88" s="442"/>
      <c r="O88" s="442"/>
      <c r="P88" s="442"/>
      <c r="Q88" s="428"/>
    </row>
    <row r="89" spans="1:17" s="424" customFormat="1" ht="15.75" customHeight="1">
      <c r="A89" s="337">
        <v>11</v>
      </c>
      <c r="B89" s="338" t="s">
        <v>126</v>
      </c>
      <c r="C89" s="341">
        <v>5295129</v>
      </c>
      <c r="D89" s="38" t="s">
        <v>12</v>
      </c>
      <c r="E89" s="39" t="s">
        <v>323</v>
      </c>
      <c r="F89" s="347">
        <v>-1000</v>
      </c>
      <c r="G89" s="317">
        <v>985926</v>
      </c>
      <c r="H89" s="318">
        <v>985892</v>
      </c>
      <c r="I89" s="442">
        <f>G89-H89</f>
        <v>34</v>
      </c>
      <c r="J89" s="442">
        <f>$F89*I89</f>
        <v>-34000</v>
      </c>
      <c r="K89" s="442">
        <f>J89/1000000</f>
        <v>-0.034</v>
      </c>
      <c r="L89" s="317">
        <v>955533</v>
      </c>
      <c r="M89" s="318">
        <v>955483</v>
      </c>
      <c r="N89" s="442">
        <f>L89-M89</f>
        <v>50</v>
      </c>
      <c r="O89" s="442">
        <f>$F89*N89</f>
        <v>-50000</v>
      </c>
      <c r="P89" s="442">
        <f>O89/1000000</f>
        <v>-0.05</v>
      </c>
      <c r="Q89" s="428"/>
    </row>
    <row r="90" spans="1:17" s="424" customFormat="1" ht="15.75" customHeight="1">
      <c r="A90" s="337">
        <v>12</v>
      </c>
      <c r="B90" s="338" t="s">
        <v>127</v>
      </c>
      <c r="C90" s="341">
        <v>4864917</v>
      </c>
      <c r="D90" s="38" t="s">
        <v>12</v>
      </c>
      <c r="E90" s="39" t="s">
        <v>323</v>
      </c>
      <c r="F90" s="347">
        <v>-1000</v>
      </c>
      <c r="G90" s="317">
        <v>966407</v>
      </c>
      <c r="H90" s="318">
        <v>966382</v>
      </c>
      <c r="I90" s="442">
        <f>G90-H90</f>
        <v>25</v>
      </c>
      <c r="J90" s="442">
        <f>$F90*I90</f>
        <v>-25000</v>
      </c>
      <c r="K90" s="442">
        <f>J90/1000000</f>
        <v>-0.025</v>
      </c>
      <c r="L90" s="317">
        <v>824237</v>
      </c>
      <c r="M90" s="318">
        <v>824753</v>
      </c>
      <c r="N90" s="442">
        <f>L90-M90</f>
        <v>-516</v>
      </c>
      <c r="O90" s="442">
        <f>$F90*N90</f>
        <v>516000</v>
      </c>
      <c r="P90" s="442">
        <f>O90/1000000</f>
        <v>0.516</v>
      </c>
      <c r="Q90" s="428"/>
    </row>
    <row r="91" spans="1:17" s="424" customFormat="1" ht="15.75" customHeight="1">
      <c r="A91" s="337"/>
      <c r="B91" s="339" t="s">
        <v>128</v>
      </c>
      <c r="C91" s="341"/>
      <c r="D91" s="42"/>
      <c r="E91" s="42"/>
      <c r="F91" s="347"/>
      <c r="G91" s="317"/>
      <c r="H91" s="318"/>
      <c r="I91" s="442"/>
      <c r="J91" s="442"/>
      <c r="K91" s="442"/>
      <c r="L91" s="317"/>
      <c r="M91" s="318"/>
      <c r="N91" s="442"/>
      <c r="O91" s="442"/>
      <c r="P91" s="442"/>
      <c r="Q91" s="428"/>
    </row>
    <row r="92" spans="1:17" s="424" customFormat="1" ht="19.5" customHeight="1">
      <c r="A92" s="337">
        <v>13</v>
      </c>
      <c r="B92" s="338" t="s">
        <v>129</v>
      </c>
      <c r="C92" s="341">
        <v>4864838</v>
      </c>
      <c r="D92" s="38" t="s">
        <v>12</v>
      </c>
      <c r="E92" s="39" t="s">
        <v>323</v>
      </c>
      <c r="F92" s="347">
        <v>-5000</v>
      </c>
      <c r="G92" s="317">
        <v>10038</v>
      </c>
      <c r="H92" s="318">
        <v>9741</v>
      </c>
      <c r="I92" s="442">
        <f>G92-H92</f>
        <v>297</v>
      </c>
      <c r="J92" s="442">
        <f>$F92*I92</f>
        <v>-1485000</v>
      </c>
      <c r="K92" s="442">
        <f>J92/1000000</f>
        <v>-1.485</v>
      </c>
      <c r="L92" s="317">
        <v>34</v>
      </c>
      <c r="M92" s="318">
        <v>34</v>
      </c>
      <c r="N92" s="442">
        <f>L92-M92</f>
        <v>0</v>
      </c>
      <c r="O92" s="442">
        <f>$F92*N92</f>
        <v>0</v>
      </c>
      <c r="P92" s="442">
        <f>O92/1000000</f>
        <v>0</v>
      </c>
      <c r="Q92" s="438"/>
    </row>
    <row r="93" spans="1:17" s="424" customFormat="1" ht="19.5" customHeight="1">
      <c r="A93" s="337">
        <v>14</v>
      </c>
      <c r="B93" s="338" t="s">
        <v>130</v>
      </c>
      <c r="C93" s="341">
        <v>4864929</v>
      </c>
      <c r="D93" s="38" t="s">
        <v>12</v>
      </c>
      <c r="E93" s="39" t="s">
        <v>323</v>
      </c>
      <c r="F93" s="347">
        <v>-1000</v>
      </c>
      <c r="G93" s="317">
        <v>7226</v>
      </c>
      <c r="H93" s="318">
        <v>6089</v>
      </c>
      <c r="I93" s="318">
        <f>G93-H93</f>
        <v>1137</v>
      </c>
      <c r="J93" s="318">
        <f>$F93*I93</f>
        <v>-1137000</v>
      </c>
      <c r="K93" s="318">
        <f>J93/1000000</f>
        <v>-1.137</v>
      </c>
      <c r="L93" s="317">
        <v>77</v>
      </c>
      <c r="M93" s="318">
        <v>77</v>
      </c>
      <c r="N93" s="318">
        <f>L93-M93</f>
        <v>0</v>
      </c>
      <c r="O93" s="318">
        <f>$F93*N93</f>
        <v>0</v>
      </c>
      <c r="P93" s="318">
        <f>O93/1000000</f>
        <v>0</v>
      </c>
      <c r="Q93" s="438"/>
    </row>
    <row r="94" spans="1:17" s="424" customFormat="1" ht="19.5" customHeight="1">
      <c r="A94" s="337">
        <v>15</v>
      </c>
      <c r="B94" s="338" t="s">
        <v>387</v>
      </c>
      <c r="C94" s="341">
        <v>4864931</v>
      </c>
      <c r="D94" s="38" t="s">
        <v>12</v>
      </c>
      <c r="E94" s="39" t="s">
        <v>323</v>
      </c>
      <c r="F94" s="347">
        <v>-2000</v>
      </c>
      <c r="G94" s="317">
        <v>303</v>
      </c>
      <c r="H94" s="318">
        <v>71</v>
      </c>
      <c r="I94" s="318">
        <f>G94-H94</f>
        <v>232</v>
      </c>
      <c r="J94" s="318">
        <f>$F94*I94</f>
        <v>-464000</v>
      </c>
      <c r="K94" s="318">
        <f>J94/1000000</f>
        <v>-0.464</v>
      </c>
      <c r="L94" s="317">
        <v>999990</v>
      </c>
      <c r="M94" s="318">
        <v>999990</v>
      </c>
      <c r="N94" s="318">
        <f>L94-M94</f>
        <v>0</v>
      </c>
      <c r="O94" s="318">
        <f>$F94*N94</f>
        <v>0</v>
      </c>
      <c r="P94" s="318">
        <f>O94/1000000</f>
        <v>0</v>
      </c>
      <c r="Q94" s="428"/>
    </row>
    <row r="95" spans="1:17" s="461" customFormat="1" ht="15.75" thickBot="1">
      <c r="A95" s="654"/>
      <c r="B95" s="749"/>
      <c r="C95" s="342"/>
      <c r="D95" s="85"/>
      <c r="E95" s="464"/>
      <c r="F95" s="342"/>
      <c r="G95" s="426"/>
      <c r="H95" s="427"/>
      <c r="I95" s="427"/>
      <c r="J95" s="427"/>
      <c r="K95" s="427"/>
      <c r="L95" s="426"/>
      <c r="M95" s="427"/>
      <c r="N95" s="427"/>
      <c r="O95" s="427"/>
      <c r="P95" s="427"/>
      <c r="Q95" s="750"/>
    </row>
    <row r="96" spans="1:17" ht="18.75" thickTop="1">
      <c r="A96" s="424"/>
      <c r="B96" s="285" t="s">
        <v>227</v>
      </c>
      <c r="C96" s="424"/>
      <c r="D96" s="424"/>
      <c r="E96" s="424"/>
      <c r="F96" s="549"/>
      <c r="G96" s="424"/>
      <c r="H96" s="424"/>
      <c r="I96" s="506"/>
      <c r="J96" s="506"/>
      <c r="K96" s="146">
        <f>SUM(K76:K95)</f>
        <v>-2.7800000000000002</v>
      </c>
      <c r="L96" s="458"/>
      <c r="M96" s="424"/>
      <c r="N96" s="506"/>
      <c r="O96" s="506"/>
      <c r="P96" s="146">
        <f>SUM(P76:P95)</f>
        <v>6.096</v>
      </c>
      <c r="Q96" s="424"/>
    </row>
    <row r="97" spans="2:16" ht="18">
      <c r="B97" s="285"/>
      <c r="F97" s="188"/>
      <c r="I97" s="16"/>
      <c r="J97" s="16"/>
      <c r="K97" s="19"/>
      <c r="L97" s="17"/>
      <c r="N97" s="16"/>
      <c r="O97" s="16"/>
      <c r="P97" s="286"/>
    </row>
    <row r="98" spans="2:16" ht="18">
      <c r="B98" s="285" t="s">
        <v>136</v>
      </c>
      <c r="F98" s="188"/>
      <c r="I98" s="16"/>
      <c r="J98" s="16"/>
      <c r="K98" s="334">
        <f>SUM(K96:K97)</f>
        <v>-2.7800000000000002</v>
      </c>
      <c r="L98" s="17"/>
      <c r="N98" s="16"/>
      <c r="O98" s="16"/>
      <c r="P98" s="334">
        <f>SUM(P96:P97)</f>
        <v>6.096</v>
      </c>
    </row>
    <row r="99" spans="6:16" ht="15">
      <c r="F99" s="188"/>
      <c r="I99" s="16"/>
      <c r="J99" s="16"/>
      <c r="K99" s="19"/>
      <c r="L99" s="17"/>
      <c r="N99" s="16"/>
      <c r="O99" s="16"/>
      <c r="P99" s="19"/>
    </row>
    <row r="100" spans="6:16" ht="15">
      <c r="F100" s="188"/>
      <c r="I100" s="16"/>
      <c r="J100" s="16"/>
      <c r="K100" s="19"/>
      <c r="L100" s="17"/>
      <c r="N100" s="16"/>
      <c r="O100" s="16"/>
      <c r="P100" s="19"/>
    </row>
    <row r="101" spans="6:18" ht="15">
      <c r="F101" s="188"/>
      <c r="I101" s="16"/>
      <c r="J101" s="16"/>
      <c r="K101" s="19"/>
      <c r="L101" s="17"/>
      <c r="N101" s="16"/>
      <c r="O101" s="16"/>
      <c r="P101" s="19"/>
      <c r="Q101" s="242" t="str">
        <f>NDPL!Q1</f>
        <v>JULY-2021</v>
      </c>
      <c r="R101" s="242"/>
    </row>
    <row r="102" spans="1:16" ht="18.75" thickBot="1">
      <c r="A102" s="295" t="s">
        <v>226</v>
      </c>
      <c r="F102" s="188"/>
      <c r="G102" s="6"/>
      <c r="H102" s="6"/>
      <c r="I102" s="44" t="s">
        <v>7</v>
      </c>
      <c r="J102" s="17"/>
      <c r="K102" s="17"/>
      <c r="L102" s="17"/>
      <c r="M102" s="17"/>
      <c r="N102" s="44" t="s">
        <v>373</v>
      </c>
      <c r="O102" s="17"/>
      <c r="P102" s="17"/>
    </row>
    <row r="103" spans="1:17" ht="48" customHeight="1" thickBot="1" thickTop="1">
      <c r="A103" s="33" t="s">
        <v>8</v>
      </c>
      <c r="B103" s="30" t="s">
        <v>9</v>
      </c>
      <c r="C103" s="31" t="s">
        <v>1</v>
      </c>
      <c r="D103" s="31" t="s">
        <v>2</v>
      </c>
      <c r="E103" s="31" t="s">
        <v>3</v>
      </c>
      <c r="F103" s="31" t="s">
        <v>10</v>
      </c>
      <c r="G103" s="33" t="str">
        <f>NDPL!G5</f>
        <v>FINAL READING 31/07/2021</v>
      </c>
      <c r="H103" s="31" t="str">
        <f>NDPL!H5</f>
        <v>INTIAL READING 01/07/2021</v>
      </c>
      <c r="I103" s="31" t="s">
        <v>4</v>
      </c>
      <c r="J103" s="31" t="s">
        <v>5</v>
      </c>
      <c r="K103" s="31" t="s">
        <v>6</v>
      </c>
      <c r="L103" s="33" t="str">
        <f>NDPL!G5</f>
        <v>FINAL READING 31/07/2021</v>
      </c>
      <c r="M103" s="31" t="str">
        <f>NDPL!H5</f>
        <v>INTIAL READING 01/07/2021</v>
      </c>
      <c r="N103" s="31" t="s">
        <v>4</v>
      </c>
      <c r="O103" s="31" t="s">
        <v>5</v>
      </c>
      <c r="P103" s="31" t="s">
        <v>6</v>
      </c>
      <c r="Q103" s="32" t="s">
        <v>286</v>
      </c>
    </row>
    <row r="104" spans="1:16" ht="17.25" thickBot="1" thickTop="1">
      <c r="A104" s="5"/>
      <c r="B104" s="41"/>
      <c r="C104" s="4"/>
      <c r="D104" s="4"/>
      <c r="E104" s="4"/>
      <c r="F104" s="307"/>
      <c r="G104" s="4"/>
      <c r="H104" s="4"/>
      <c r="I104" s="4"/>
      <c r="J104" s="4"/>
      <c r="K104" s="4"/>
      <c r="L104" s="18"/>
      <c r="M104" s="4"/>
      <c r="N104" s="4"/>
      <c r="O104" s="4"/>
      <c r="P104" s="4"/>
    </row>
    <row r="105" spans="1:17" ht="15.75" customHeight="1" thickTop="1">
      <c r="A105" s="335"/>
      <c r="B105" s="344" t="s">
        <v>30</v>
      </c>
      <c r="C105" s="345"/>
      <c r="D105" s="79"/>
      <c r="E105" s="86"/>
      <c r="F105" s="308"/>
      <c r="G105" s="29"/>
      <c r="H105" s="23"/>
      <c r="I105" s="24"/>
      <c r="J105" s="24"/>
      <c r="K105" s="24"/>
      <c r="L105" s="22"/>
      <c r="M105" s="23"/>
      <c r="N105" s="24"/>
      <c r="O105" s="24"/>
      <c r="P105" s="24"/>
      <c r="Q105" s="142"/>
    </row>
    <row r="106" spans="1:17" s="424" customFormat="1" ht="15.75" customHeight="1">
      <c r="A106" s="337">
        <v>1</v>
      </c>
      <c r="B106" s="338" t="s">
        <v>31</v>
      </c>
      <c r="C106" s="341">
        <v>4864791</v>
      </c>
      <c r="D106" s="432" t="s">
        <v>12</v>
      </c>
      <c r="E106" s="433" t="s">
        <v>323</v>
      </c>
      <c r="F106" s="347">
        <v>-266.67</v>
      </c>
      <c r="G106" s="317">
        <v>995253</v>
      </c>
      <c r="H106" s="318">
        <v>995182</v>
      </c>
      <c r="I106" s="263">
        <f>G106-H106</f>
        <v>71</v>
      </c>
      <c r="J106" s="263">
        <f>$F106*I106</f>
        <v>-18933.57</v>
      </c>
      <c r="K106" s="263">
        <f>J106/1000000</f>
        <v>-0.01893357</v>
      </c>
      <c r="L106" s="317">
        <v>1000041</v>
      </c>
      <c r="M106" s="318">
        <v>999964</v>
      </c>
      <c r="N106" s="263">
        <f>L106-M106</f>
        <v>77</v>
      </c>
      <c r="O106" s="263">
        <f>$F106*N106</f>
        <v>-20533.59</v>
      </c>
      <c r="P106" s="263">
        <f>O106/1000000</f>
        <v>-0.02053359</v>
      </c>
      <c r="Q106" s="453"/>
    </row>
    <row r="107" spans="1:17" s="424" customFormat="1" ht="15.75" customHeight="1">
      <c r="A107" s="337">
        <v>2</v>
      </c>
      <c r="B107" s="338" t="s">
        <v>32</v>
      </c>
      <c r="C107" s="341">
        <v>4864867</v>
      </c>
      <c r="D107" s="38" t="s">
        <v>12</v>
      </c>
      <c r="E107" s="39" t="s">
        <v>323</v>
      </c>
      <c r="F107" s="347">
        <v>-500</v>
      </c>
      <c r="G107" s="317">
        <v>2233</v>
      </c>
      <c r="H107" s="318">
        <v>2227</v>
      </c>
      <c r="I107" s="263">
        <f>G107-H107</f>
        <v>6</v>
      </c>
      <c r="J107" s="263">
        <f>$F107*I107</f>
        <v>-3000</v>
      </c>
      <c r="K107" s="263">
        <f>J107/1000000</f>
        <v>-0.003</v>
      </c>
      <c r="L107" s="317">
        <v>929</v>
      </c>
      <c r="M107" s="318">
        <v>681</v>
      </c>
      <c r="N107" s="318">
        <f>L107-M107</f>
        <v>248</v>
      </c>
      <c r="O107" s="318">
        <f>$F107*N107</f>
        <v>-124000</v>
      </c>
      <c r="P107" s="318">
        <f>O107/1000000</f>
        <v>-0.124</v>
      </c>
      <c r="Q107" s="428"/>
    </row>
    <row r="108" spans="1:17" s="424" customFormat="1" ht="15.75" customHeight="1">
      <c r="A108" s="337"/>
      <c r="B108" s="340" t="s">
        <v>352</v>
      </c>
      <c r="C108" s="341"/>
      <c r="D108" s="38"/>
      <c r="E108" s="39"/>
      <c r="F108" s="347"/>
      <c r="G108" s="317"/>
      <c r="H108" s="318"/>
      <c r="I108" s="263"/>
      <c r="J108" s="263"/>
      <c r="K108" s="263"/>
      <c r="L108" s="317"/>
      <c r="M108" s="318"/>
      <c r="N108" s="318"/>
      <c r="O108" s="318"/>
      <c r="P108" s="318"/>
      <c r="Q108" s="428"/>
    </row>
    <row r="109" spans="1:17" s="424" customFormat="1" ht="15">
      <c r="A109" s="337">
        <v>3</v>
      </c>
      <c r="B109" s="305" t="s">
        <v>103</v>
      </c>
      <c r="C109" s="341">
        <v>4865107</v>
      </c>
      <c r="D109" s="42" t="s">
        <v>12</v>
      </c>
      <c r="E109" s="39" t="s">
        <v>323</v>
      </c>
      <c r="F109" s="347">
        <v>-266.66</v>
      </c>
      <c r="G109" s="317">
        <v>2483</v>
      </c>
      <c r="H109" s="318">
        <v>2344</v>
      </c>
      <c r="I109" s="263">
        <f aca="true" t="shared" si="18" ref="I109:I118">G109-H109</f>
        <v>139</v>
      </c>
      <c r="J109" s="263">
        <f aca="true" t="shared" si="19" ref="J109:J119">$F109*I109</f>
        <v>-37065.740000000005</v>
      </c>
      <c r="K109" s="263">
        <f aca="true" t="shared" si="20" ref="K109:K119">J109/1000000</f>
        <v>-0.03706574000000001</v>
      </c>
      <c r="L109" s="317">
        <v>2320</v>
      </c>
      <c r="M109" s="318">
        <v>2222</v>
      </c>
      <c r="N109" s="318">
        <f aca="true" t="shared" si="21" ref="N109:N118">L109-M109</f>
        <v>98</v>
      </c>
      <c r="O109" s="318">
        <f aca="true" t="shared" si="22" ref="O109:O119">$F109*N109</f>
        <v>-26132.680000000004</v>
      </c>
      <c r="P109" s="318">
        <f aca="true" t="shared" si="23" ref="P109:P119">O109/1000000</f>
        <v>-0.026132680000000005</v>
      </c>
      <c r="Q109" s="454"/>
    </row>
    <row r="110" spans="1:17" s="841" customFormat="1" ht="15.75" customHeight="1">
      <c r="A110" s="830">
        <v>4</v>
      </c>
      <c r="B110" s="831" t="s">
        <v>104</v>
      </c>
      <c r="C110" s="832">
        <v>4865137</v>
      </c>
      <c r="D110" s="833" t="s">
        <v>12</v>
      </c>
      <c r="E110" s="834" t="s">
        <v>323</v>
      </c>
      <c r="F110" s="835">
        <v>-100</v>
      </c>
      <c r="G110" s="836">
        <v>112619</v>
      </c>
      <c r="H110" s="837">
        <v>112598</v>
      </c>
      <c r="I110" s="838">
        <f t="shared" si="18"/>
        <v>21</v>
      </c>
      <c r="J110" s="838">
        <f t="shared" si="19"/>
        <v>-2100</v>
      </c>
      <c r="K110" s="838">
        <f t="shared" si="20"/>
        <v>-0.0021</v>
      </c>
      <c r="L110" s="836">
        <v>152557</v>
      </c>
      <c r="M110" s="837">
        <v>152449</v>
      </c>
      <c r="N110" s="839">
        <f t="shared" si="21"/>
        <v>108</v>
      </c>
      <c r="O110" s="839">
        <f t="shared" si="22"/>
        <v>-10800</v>
      </c>
      <c r="P110" s="839">
        <f t="shared" si="23"/>
        <v>-0.0108</v>
      </c>
      <c r="Q110" s="840"/>
    </row>
    <row r="111" spans="1:17" s="841" customFormat="1" ht="15.75" customHeight="1">
      <c r="A111" s="830"/>
      <c r="B111" s="831"/>
      <c r="C111" s="832">
        <v>4865139</v>
      </c>
      <c r="D111" s="833" t="s">
        <v>12</v>
      </c>
      <c r="E111" s="834" t="s">
        <v>323</v>
      </c>
      <c r="F111" s="835">
        <v>-100</v>
      </c>
      <c r="G111" s="836">
        <v>0</v>
      </c>
      <c r="H111" s="837">
        <v>0</v>
      </c>
      <c r="I111" s="838">
        <f>G111-H111</f>
        <v>0</v>
      </c>
      <c r="J111" s="838">
        <f>$F111*I111</f>
        <v>0</v>
      </c>
      <c r="K111" s="838">
        <f>J111/1000000</f>
        <v>0</v>
      </c>
      <c r="L111" s="836">
        <v>0</v>
      </c>
      <c r="M111" s="837">
        <v>0</v>
      </c>
      <c r="N111" s="839">
        <f>L111-M111</f>
        <v>0</v>
      </c>
      <c r="O111" s="839">
        <f>$F111*N111</f>
        <v>0</v>
      </c>
      <c r="P111" s="839">
        <f>O111/1000000</f>
        <v>0</v>
      </c>
      <c r="Q111" s="840" t="s">
        <v>487</v>
      </c>
    </row>
    <row r="112" spans="1:17" s="424" customFormat="1" ht="15">
      <c r="A112" s="337">
        <v>5</v>
      </c>
      <c r="B112" s="338" t="s">
        <v>105</v>
      </c>
      <c r="C112" s="341">
        <v>4865136</v>
      </c>
      <c r="D112" s="38" t="s">
        <v>12</v>
      </c>
      <c r="E112" s="39" t="s">
        <v>323</v>
      </c>
      <c r="F112" s="347">
        <v>-200</v>
      </c>
      <c r="G112" s="317">
        <v>983329</v>
      </c>
      <c r="H112" s="318">
        <v>983495</v>
      </c>
      <c r="I112" s="263">
        <f t="shared" si="18"/>
        <v>-166</v>
      </c>
      <c r="J112" s="263">
        <f t="shared" si="19"/>
        <v>33200</v>
      </c>
      <c r="K112" s="263">
        <f t="shared" si="20"/>
        <v>0.0332</v>
      </c>
      <c r="L112" s="317">
        <v>999365</v>
      </c>
      <c r="M112" s="318">
        <v>999327</v>
      </c>
      <c r="N112" s="318">
        <f t="shared" si="21"/>
        <v>38</v>
      </c>
      <c r="O112" s="318">
        <f t="shared" si="22"/>
        <v>-7600</v>
      </c>
      <c r="P112" s="318">
        <f t="shared" si="23"/>
        <v>-0.0076</v>
      </c>
      <c r="Q112" s="735"/>
    </row>
    <row r="113" spans="1:17" s="424" customFormat="1" ht="15">
      <c r="A113" s="337">
        <v>6</v>
      </c>
      <c r="B113" s="338" t="s">
        <v>106</v>
      </c>
      <c r="C113" s="341">
        <v>4865172</v>
      </c>
      <c r="D113" s="38" t="s">
        <v>12</v>
      </c>
      <c r="E113" s="39" t="s">
        <v>323</v>
      </c>
      <c r="F113" s="347">
        <v>-1000</v>
      </c>
      <c r="G113" s="317">
        <v>901</v>
      </c>
      <c r="H113" s="318">
        <v>802</v>
      </c>
      <c r="I113" s="263">
        <f>G113-H113</f>
        <v>99</v>
      </c>
      <c r="J113" s="263">
        <f>$F113*I113</f>
        <v>-99000</v>
      </c>
      <c r="K113" s="263">
        <f>J113/1000000</f>
        <v>-0.099</v>
      </c>
      <c r="L113" s="317">
        <v>74</v>
      </c>
      <c r="M113" s="318">
        <v>23</v>
      </c>
      <c r="N113" s="318">
        <f>L113-M113</f>
        <v>51</v>
      </c>
      <c r="O113" s="318">
        <f>$F113*N113</f>
        <v>-51000</v>
      </c>
      <c r="P113" s="318">
        <f>O113/1000000</f>
        <v>-0.051</v>
      </c>
      <c r="Q113" s="647"/>
    </row>
    <row r="114" spans="1:17" s="424" customFormat="1" ht="15">
      <c r="A114" s="337">
        <v>7</v>
      </c>
      <c r="B114" s="338" t="s">
        <v>107</v>
      </c>
      <c r="C114" s="341">
        <v>4864968</v>
      </c>
      <c r="D114" s="38" t="s">
        <v>12</v>
      </c>
      <c r="E114" s="39" t="s">
        <v>323</v>
      </c>
      <c r="F114" s="347">
        <v>-800</v>
      </c>
      <c r="G114" s="317">
        <v>3389</v>
      </c>
      <c r="H114" s="318">
        <v>2934</v>
      </c>
      <c r="I114" s="263">
        <f t="shared" si="18"/>
        <v>455</v>
      </c>
      <c r="J114" s="263">
        <f t="shared" si="19"/>
        <v>-364000</v>
      </c>
      <c r="K114" s="263">
        <f t="shared" si="20"/>
        <v>-0.364</v>
      </c>
      <c r="L114" s="317">
        <v>2701</v>
      </c>
      <c r="M114" s="318">
        <v>2694</v>
      </c>
      <c r="N114" s="318">
        <f t="shared" si="21"/>
        <v>7</v>
      </c>
      <c r="O114" s="318">
        <f t="shared" si="22"/>
        <v>-5600</v>
      </c>
      <c r="P114" s="318">
        <f t="shared" si="23"/>
        <v>-0.0056</v>
      </c>
      <c r="Q114" s="438"/>
    </row>
    <row r="115" spans="1:17" s="424" customFormat="1" ht="15.75" customHeight="1">
      <c r="A115" s="337">
        <v>8</v>
      </c>
      <c r="B115" s="338" t="s">
        <v>348</v>
      </c>
      <c r="C115" s="341">
        <v>4865004</v>
      </c>
      <c r="D115" s="38" t="s">
        <v>12</v>
      </c>
      <c r="E115" s="39" t="s">
        <v>323</v>
      </c>
      <c r="F115" s="347">
        <v>-800</v>
      </c>
      <c r="G115" s="317">
        <v>3069</v>
      </c>
      <c r="H115" s="318">
        <v>3132</v>
      </c>
      <c r="I115" s="263">
        <f t="shared" si="18"/>
        <v>-63</v>
      </c>
      <c r="J115" s="263">
        <f t="shared" si="19"/>
        <v>50400</v>
      </c>
      <c r="K115" s="263">
        <f t="shared" si="20"/>
        <v>0.0504</v>
      </c>
      <c r="L115" s="317">
        <v>1323</v>
      </c>
      <c r="M115" s="318">
        <v>1322</v>
      </c>
      <c r="N115" s="318">
        <f t="shared" si="21"/>
        <v>1</v>
      </c>
      <c r="O115" s="318">
        <f t="shared" si="22"/>
        <v>-800</v>
      </c>
      <c r="P115" s="318">
        <f t="shared" si="23"/>
        <v>-0.0008</v>
      </c>
      <c r="Q115" s="454"/>
    </row>
    <row r="116" spans="1:17" s="424" customFormat="1" ht="15.75" customHeight="1">
      <c r="A116" s="337">
        <v>9</v>
      </c>
      <c r="B116" s="338" t="s">
        <v>370</v>
      </c>
      <c r="C116" s="341">
        <v>4865050</v>
      </c>
      <c r="D116" s="38" t="s">
        <v>12</v>
      </c>
      <c r="E116" s="39" t="s">
        <v>323</v>
      </c>
      <c r="F116" s="347">
        <v>-800</v>
      </c>
      <c r="G116" s="317">
        <v>983546</v>
      </c>
      <c r="H116" s="318">
        <v>984287</v>
      </c>
      <c r="I116" s="263">
        <f>G116-H116</f>
        <v>-741</v>
      </c>
      <c r="J116" s="263">
        <f t="shared" si="19"/>
        <v>592800</v>
      </c>
      <c r="K116" s="263">
        <f t="shared" si="20"/>
        <v>0.5928</v>
      </c>
      <c r="L116" s="317">
        <v>998658</v>
      </c>
      <c r="M116" s="318">
        <v>998663</v>
      </c>
      <c r="N116" s="318">
        <f>L116-M116</f>
        <v>-5</v>
      </c>
      <c r="O116" s="318">
        <f t="shared" si="22"/>
        <v>4000</v>
      </c>
      <c r="P116" s="318">
        <f t="shared" si="23"/>
        <v>0.004</v>
      </c>
      <c r="Q116" s="428"/>
    </row>
    <row r="117" spans="1:17" s="424" customFormat="1" ht="15.75" customHeight="1">
      <c r="A117" s="337">
        <v>10</v>
      </c>
      <c r="B117" s="338" t="s">
        <v>369</v>
      </c>
      <c r="C117" s="341">
        <v>4864998</v>
      </c>
      <c r="D117" s="38" t="s">
        <v>12</v>
      </c>
      <c r="E117" s="39" t="s">
        <v>323</v>
      </c>
      <c r="F117" s="347">
        <v>-800</v>
      </c>
      <c r="G117" s="317">
        <v>952226</v>
      </c>
      <c r="H117" s="318">
        <v>953004</v>
      </c>
      <c r="I117" s="263">
        <f t="shared" si="18"/>
        <v>-778</v>
      </c>
      <c r="J117" s="263">
        <f t="shared" si="19"/>
        <v>622400</v>
      </c>
      <c r="K117" s="263">
        <f t="shared" si="20"/>
        <v>0.6224</v>
      </c>
      <c r="L117" s="317">
        <v>979565</v>
      </c>
      <c r="M117" s="318">
        <v>979638</v>
      </c>
      <c r="N117" s="318">
        <f t="shared" si="21"/>
        <v>-73</v>
      </c>
      <c r="O117" s="318">
        <f t="shared" si="22"/>
        <v>58400</v>
      </c>
      <c r="P117" s="318">
        <f t="shared" si="23"/>
        <v>0.0584</v>
      </c>
      <c r="Q117" s="428"/>
    </row>
    <row r="118" spans="1:17" s="424" customFormat="1" ht="15.75" customHeight="1">
      <c r="A118" s="337">
        <v>11</v>
      </c>
      <c r="B118" s="338" t="s">
        <v>363</v>
      </c>
      <c r="C118" s="341">
        <v>4864993</v>
      </c>
      <c r="D118" s="158" t="s">
        <v>12</v>
      </c>
      <c r="E118" s="245" t="s">
        <v>323</v>
      </c>
      <c r="F118" s="347">
        <v>-800</v>
      </c>
      <c r="G118" s="317">
        <v>953035</v>
      </c>
      <c r="H118" s="318">
        <v>954359</v>
      </c>
      <c r="I118" s="263">
        <f t="shared" si="18"/>
        <v>-1324</v>
      </c>
      <c r="J118" s="263">
        <f t="shared" si="19"/>
        <v>1059200</v>
      </c>
      <c r="K118" s="263">
        <f t="shared" si="20"/>
        <v>1.0592</v>
      </c>
      <c r="L118" s="317">
        <v>989703</v>
      </c>
      <c r="M118" s="318">
        <v>989705</v>
      </c>
      <c r="N118" s="318">
        <f t="shared" si="21"/>
        <v>-2</v>
      </c>
      <c r="O118" s="318">
        <f t="shared" si="22"/>
        <v>1600</v>
      </c>
      <c r="P118" s="318">
        <f t="shared" si="23"/>
        <v>0.0016</v>
      </c>
      <c r="Q118" s="429"/>
    </row>
    <row r="119" spans="1:17" s="424" customFormat="1" ht="15.75" customHeight="1">
      <c r="A119" s="337">
        <v>12</v>
      </c>
      <c r="B119" s="338" t="s">
        <v>405</v>
      </c>
      <c r="C119" s="341">
        <v>5128403</v>
      </c>
      <c r="D119" s="158" t="s">
        <v>12</v>
      </c>
      <c r="E119" s="245" t="s">
        <v>323</v>
      </c>
      <c r="F119" s="347">
        <v>-2000</v>
      </c>
      <c r="G119" s="317">
        <v>993894</v>
      </c>
      <c r="H119" s="318">
        <v>994250</v>
      </c>
      <c r="I119" s="263">
        <f>G119-H119</f>
        <v>-356</v>
      </c>
      <c r="J119" s="263">
        <f t="shared" si="19"/>
        <v>712000</v>
      </c>
      <c r="K119" s="263">
        <f t="shared" si="20"/>
        <v>0.712</v>
      </c>
      <c r="L119" s="317">
        <v>999528</v>
      </c>
      <c r="M119" s="318">
        <v>999529</v>
      </c>
      <c r="N119" s="318">
        <f>L119-M119</f>
        <v>-1</v>
      </c>
      <c r="O119" s="318">
        <f t="shared" si="22"/>
        <v>2000</v>
      </c>
      <c r="P119" s="318">
        <f t="shared" si="23"/>
        <v>0.002</v>
      </c>
      <c r="Q119" s="455"/>
    </row>
    <row r="120" spans="1:17" s="424" customFormat="1" ht="15.75" customHeight="1">
      <c r="A120" s="337"/>
      <c r="B120" s="339" t="s">
        <v>353</v>
      </c>
      <c r="C120" s="341"/>
      <c r="D120" s="42"/>
      <c r="E120" s="42"/>
      <c r="F120" s="347"/>
      <c r="G120" s="317"/>
      <c r="H120" s="318"/>
      <c r="I120" s="263"/>
      <c r="J120" s="263"/>
      <c r="K120" s="263"/>
      <c r="L120" s="317"/>
      <c r="M120" s="318"/>
      <c r="N120" s="318"/>
      <c r="O120" s="318"/>
      <c r="P120" s="318"/>
      <c r="Q120" s="428"/>
    </row>
    <row r="121" spans="1:17" s="424" customFormat="1" ht="15.75" customHeight="1">
      <c r="A121" s="337">
        <v>13</v>
      </c>
      <c r="B121" s="338" t="s">
        <v>108</v>
      </c>
      <c r="C121" s="341">
        <v>4864949</v>
      </c>
      <c r="D121" s="38" t="s">
        <v>12</v>
      </c>
      <c r="E121" s="39" t="s">
        <v>323</v>
      </c>
      <c r="F121" s="347">
        <v>-2000</v>
      </c>
      <c r="G121" s="317">
        <v>989510</v>
      </c>
      <c r="H121" s="318">
        <v>990163</v>
      </c>
      <c r="I121" s="263">
        <f>G121-H121</f>
        <v>-653</v>
      </c>
      <c r="J121" s="263">
        <f>$F121*I121</f>
        <v>1306000</v>
      </c>
      <c r="K121" s="263">
        <f>J121/1000000</f>
        <v>1.306</v>
      </c>
      <c r="L121" s="317">
        <v>999481</v>
      </c>
      <c r="M121" s="318">
        <v>999481</v>
      </c>
      <c r="N121" s="318">
        <f>L121-M121</f>
        <v>0</v>
      </c>
      <c r="O121" s="318">
        <f>$F121*N121</f>
        <v>0</v>
      </c>
      <c r="P121" s="318">
        <f>O121/1000000</f>
        <v>0</v>
      </c>
      <c r="Q121" s="439"/>
    </row>
    <row r="122" spans="1:17" s="424" customFormat="1" ht="15.75" customHeight="1">
      <c r="A122" s="337">
        <v>14</v>
      </c>
      <c r="B122" s="338" t="s">
        <v>109</v>
      </c>
      <c r="C122" s="341">
        <v>4865016</v>
      </c>
      <c r="D122" s="38" t="s">
        <v>12</v>
      </c>
      <c r="E122" s="39" t="s">
        <v>323</v>
      </c>
      <c r="F122" s="347">
        <v>-800</v>
      </c>
      <c r="G122" s="317">
        <v>7</v>
      </c>
      <c r="H122" s="318">
        <v>7</v>
      </c>
      <c r="I122" s="263">
        <v>0</v>
      </c>
      <c r="J122" s="263">
        <v>0</v>
      </c>
      <c r="K122" s="263">
        <v>0</v>
      </c>
      <c r="L122" s="317">
        <v>999722</v>
      </c>
      <c r="M122" s="318">
        <v>999722</v>
      </c>
      <c r="N122" s="263">
        <v>0</v>
      </c>
      <c r="O122" s="263">
        <v>0</v>
      </c>
      <c r="P122" s="263">
        <v>0</v>
      </c>
      <c r="Q122" s="439"/>
    </row>
    <row r="123" spans="1:17" s="424" customFormat="1" ht="15.75" customHeight="1">
      <c r="A123" s="337"/>
      <c r="B123" s="340" t="s">
        <v>110</v>
      </c>
      <c r="C123" s="341"/>
      <c r="D123" s="38"/>
      <c r="E123" s="38"/>
      <c r="F123" s="347"/>
      <c r="G123" s="317"/>
      <c r="H123" s="318"/>
      <c r="I123" s="263"/>
      <c r="J123" s="263"/>
      <c r="K123" s="263"/>
      <c r="L123" s="317"/>
      <c r="M123" s="318"/>
      <c r="N123" s="318"/>
      <c r="O123" s="318"/>
      <c r="P123" s="318"/>
      <c r="Q123" s="428"/>
    </row>
    <row r="124" spans="1:17" s="424" customFormat="1" ht="15.75" customHeight="1">
      <c r="A124" s="337">
        <v>15</v>
      </c>
      <c r="B124" s="305" t="s">
        <v>42</v>
      </c>
      <c r="C124" s="341">
        <v>4864843</v>
      </c>
      <c r="D124" s="42" t="s">
        <v>12</v>
      </c>
      <c r="E124" s="39" t="s">
        <v>323</v>
      </c>
      <c r="F124" s="347">
        <v>-1000</v>
      </c>
      <c r="G124" s="317">
        <v>998407</v>
      </c>
      <c r="H124" s="318">
        <v>998462</v>
      </c>
      <c r="I124" s="263">
        <f>G124-H124</f>
        <v>-55</v>
      </c>
      <c r="J124" s="263">
        <f>$F124*I124</f>
        <v>55000</v>
      </c>
      <c r="K124" s="263">
        <f>J124/1000000</f>
        <v>0.055</v>
      </c>
      <c r="L124" s="317">
        <v>26355</v>
      </c>
      <c r="M124" s="318">
        <v>26373</v>
      </c>
      <c r="N124" s="318">
        <f>L124-M124</f>
        <v>-18</v>
      </c>
      <c r="O124" s="318">
        <f>$F124*N124</f>
        <v>18000</v>
      </c>
      <c r="P124" s="318">
        <f>O124/1000000</f>
        <v>0.018</v>
      </c>
      <c r="Q124" s="428"/>
    </row>
    <row r="125" spans="1:17" s="424" customFormat="1" ht="15.75" customHeight="1">
      <c r="A125" s="337"/>
      <c r="B125" s="340" t="s">
        <v>43</v>
      </c>
      <c r="C125" s="341"/>
      <c r="D125" s="38"/>
      <c r="E125" s="38"/>
      <c r="F125" s="347"/>
      <c r="G125" s="317"/>
      <c r="H125" s="318"/>
      <c r="I125" s="263"/>
      <c r="J125" s="263"/>
      <c r="K125" s="263"/>
      <c r="L125" s="317"/>
      <c r="M125" s="318"/>
      <c r="N125" s="318"/>
      <c r="O125" s="318"/>
      <c r="P125" s="318"/>
      <c r="Q125" s="428"/>
    </row>
    <row r="126" spans="1:17" s="424" customFormat="1" ht="15.75" customHeight="1">
      <c r="A126" s="337">
        <v>16</v>
      </c>
      <c r="B126" s="338" t="s">
        <v>76</v>
      </c>
      <c r="C126" s="341">
        <v>5295200</v>
      </c>
      <c r="D126" s="38" t="s">
        <v>12</v>
      </c>
      <c r="E126" s="39" t="s">
        <v>323</v>
      </c>
      <c r="F126" s="347">
        <v>-100</v>
      </c>
      <c r="G126" s="317">
        <v>999668</v>
      </c>
      <c r="H126" s="318">
        <v>999709</v>
      </c>
      <c r="I126" s="263">
        <f>G126-H126</f>
        <v>-41</v>
      </c>
      <c r="J126" s="263">
        <f>$F126*I126</f>
        <v>4100</v>
      </c>
      <c r="K126" s="263">
        <f>J126/1000000</f>
        <v>0.0041</v>
      </c>
      <c r="L126" s="317">
        <v>999878</v>
      </c>
      <c r="M126" s="318">
        <v>999901</v>
      </c>
      <c r="N126" s="318">
        <f>L126-M126</f>
        <v>-23</v>
      </c>
      <c r="O126" s="318">
        <f>$F126*N126</f>
        <v>2300</v>
      </c>
      <c r="P126" s="318">
        <f>O126/1000000</f>
        <v>0.0023</v>
      </c>
      <c r="Q126" s="428"/>
    </row>
    <row r="127" spans="1:17" ht="15.75" customHeight="1">
      <c r="A127" s="337"/>
      <c r="B127" s="339" t="s">
        <v>46</v>
      </c>
      <c r="C127" s="325"/>
      <c r="D127" s="42"/>
      <c r="E127" s="42"/>
      <c r="F127" s="347"/>
      <c r="G127" s="317"/>
      <c r="H127" s="318"/>
      <c r="I127" s="366"/>
      <c r="J127" s="366"/>
      <c r="K127" s="364"/>
      <c r="L127" s="317"/>
      <c r="M127" s="318"/>
      <c r="N127" s="365"/>
      <c r="O127" s="365"/>
      <c r="P127" s="316"/>
      <c r="Q127" s="178"/>
    </row>
    <row r="128" spans="1:17" ht="15.75" customHeight="1">
      <c r="A128" s="337"/>
      <c r="B128" s="339" t="s">
        <v>47</v>
      </c>
      <c r="C128" s="325"/>
      <c r="D128" s="42"/>
      <c r="E128" s="42"/>
      <c r="F128" s="347"/>
      <c r="G128" s="317"/>
      <c r="H128" s="318"/>
      <c r="I128" s="366"/>
      <c r="J128" s="366"/>
      <c r="K128" s="364"/>
      <c r="L128" s="317"/>
      <c r="M128" s="318"/>
      <c r="N128" s="365"/>
      <c r="O128" s="365"/>
      <c r="P128" s="316"/>
      <c r="Q128" s="178"/>
    </row>
    <row r="129" spans="1:17" ht="15.75" customHeight="1">
      <c r="A129" s="343"/>
      <c r="B129" s="346" t="s">
        <v>60</v>
      </c>
      <c r="C129" s="341"/>
      <c r="D129" s="42"/>
      <c r="E129" s="42"/>
      <c r="F129" s="347"/>
      <c r="G129" s="317"/>
      <c r="H129" s="318"/>
      <c r="I129" s="364"/>
      <c r="J129" s="364"/>
      <c r="K129" s="364"/>
      <c r="L129" s="317"/>
      <c r="M129" s="318"/>
      <c r="N129" s="316"/>
      <c r="O129" s="316"/>
      <c r="P129" s="316"/>
      <c r="Q129" s="178"/>
    </row>
    <row r="130" spans="1:17" s="424" customFormat="1" ht="17.25" customHeight="1">
      <c r="A130" s="337">
        <v>17</v>
      </c>
      <c r="B130" s="465" t="s">
        <v>61</v>
      </c>
      <c r="C130" s="341">
        <v>4865088</v>
      </c>
      <c r="D130" s="38" t="s">
        <v>12</v>
      </c>
      <c r="E130" s="39" t="s">
        <v>323</v>
      </c>
      <c r="F130" s="347">
        <v>-166.66</v>
      </c>
      <c r="G130" s="317">
        <v>1412</v>
      </c>
      <c r="H130" s="318">
        <v>1412</v>
      </c>
      <c r="I130" s="263">
        <f>G130-H130</f>
        <v>0</v>
      </c>
      <c r="J130" s="263">
        <f>$F130*I130</f>
        <v>0</v>
      </c>
      <c r="K130" s="263">
        <f>J130/1000000</f>
        <v>0</v>
      </c>
      <c r="L130" s="317">
        <v>7172</v>
      </c>
      <c r="M130" s="318">
        <v>7172</v>
      </c>
      <c r="N130" s="318">
        <f>L130-M130</f>
        <v>0</v>
      </c>
      <c r="O130" s="318">
        <f>$F130*N130</f>
        <v>0</v>
      </c>
      <c r="P130" s="318">
        <f>O130/1000000</f>
        <v>0</v>
      </c>
      <c r="Q130" s="454"/>
    </row>
    <row r="131" spans="1:17" s="424" customFormat="1" ht="15.75" customHeight="1">
      <c r="A131" s="337">
        <v>18</v>
      </c>
      <c r="B131" s="465" t="s">
        <v>62</v>
      </c>
      <c r="C131" s="341">
        <v>4902579</v>
      </c>
      <c r="D131" s="38" t="s">
        <v>12</v>
      </c>
      <c r="E131" s="39" t="s">
        <v>323</v>
      </c>
      <c r="F131" s="347">
        <v>-500</v>
      </c>
      <c r="G131" s="317">
        <v>999802</v>
      </c>
      <c r="H131" s="318">
        <v>999801</v>
      </c>
      <c r="I131" s="263">
        <f>G131-H131</f>
        <v>1</v>
      </c>
      <c r="J131" s="263">
        <f>$F131*I131</f>
        <v>-500</v>
      </c>
      <c r="K131" s="263">
        <f>J131/1000000</f>
        <v>-0.0005</v>
      </c>
      <c r="L131" s="317">
        <v>2243</v>
      </c>
      <c r="M131" s="318">
        <v>2208</v>
      </c>
      <c r="N131" s="318">
        <f>L131-M131</f>
        <v>35</v>
      </c>
      <c r="O131" s="318">
        <f>$F131*N131</f>
        <v>-17500</v>
      </c>
      <c r="P131" s="318">
        <f>O131/1000000</f>
        <v>-0.0175</v>
      </c>
      <c r="Q131" s="428"/>
    </row>
    <row r="132" spans="1:17" s="424" customFormat="1" ht="15.75" customHeight="1">
      <c r="A132" s="337">
        <v>19</v>
      </c>
      <c r="B132" s="465" t="s">
        <v>63</v>
      </c>
      <c r="C132" s="341">
        <v>4902526</v>
      </c>
      <c r="D132" s="38" t="s">
        <v>12</v>
      </c>
      <c r="E132" s="39" t="s">
        <v>323</v>
      </c>
      <c r="F132" s="347">
        <v>-500</v>
      </c>
      <c r="G132" s="317">
        <v>0</v>
      </c>
      <c r="H132" s="318">
        <v>0</v>
      </c>
      <c r="I132" s="263">
        <f>G132-H132</f>
        <v>0</v>
      </c>
      <c r="J132" s="263">
        <f>$F132*I132</f>
        <v>0</v>
      </c>
      <c r="K132" s="263">
        <f>J132/1000000</f>
        <v>0</v>
      </c>
      <c r="L132" s="317">
        <v>121</v>
      </c>
      <c r="M132" s="318">
        <v>81</v>
      </c>
      <c r="N132" s="318">
        <f>L132-M132</f>
        <v>40</v>
      </c>
      <c r="O132" s="318">
        <f>$F132*N132</f>
        <v>-20000</v>
      </c>
      <c r="P132" s="318">
        <f>O132/1000000</f>
        <v>-0.02</v>
      </c>
      <c r="Q132" s="428"/>
    </row>
    <row r="133" spans="1:17" s="424" customFormat="1" ht="15.75" customHeight="1">
      <c r="A133" s="337">
        <v>20</v>
      </c>
      <c r="B133" s="465" t="s">
        <v>64</v>
      </c>
      <c r="C133" s="341">
        <v>4865090</v>
      </c>
      <c r="D133" s="38" t="s">
        <v>12</v>
      </c>
      <c r="E133" s="39" t="s">
        <v>323</v>
      </c>
      <c r="F133" s="650">
        <v>-500</v>
      </c>
      <c r="G133" s="317">
        <v>1018</v>
      </c>
      <c r="H133" s="318">
        <v>1017</v>
      </c>
      <c r="I133" s="263">
        <f>G133-H133</f>
        <v>1</v>
      </c>
      <c r="J133" s="263">
        <f>$F133*I133</f>
        <v>-500</v>
      </c>
      <c r="K133" s="263">
        <f>J133/1000000</f>
        <v>-0.0005</v>
      </c>
      <c r="L133" s="317">
        <v>921</v>
      </c>
      <c r="M133" s="318">
        <v>822</v>
      </c>
      <c r="N133" s="318">
        <f>L133-M133</f>
        <v>99</v>
      </c>
      <c r="O133" s="318">
        <f>$F133*N133</f>
        <v>-49500</v>
      </c>
      <c r="P133" s="318">
        <f>O133/1000000</f>
        <v>-0.0495</v>
      </c>
      <c r="Q133" s="428"/>
    </row>
    <row r="134" spans="1:17" s="424" customFormat="1" ht="15.75" customHeight="1">
      <c r="A134" s="337"/>
      <c r="B134" s="346" t="s">
        <v>30</v>
      </c>
      <c r="C134" s="341"/>
      <c r="D134" s="42"/>
      <c r="E134" s="42"/>
      <c r="F134" s="347"/>
      <c r="G134" s="317"/>
      <c r="H134" s="318"/>
      <c r="I134" s="263"/>
      <c r="J134" s="263"/>
      <c r="K134" s="263"/>
      <c r="L134" s="317"/>
      <c r="M134" s="318"/>
      <c r="N134" s="318"/>
      <c r="O134" s="318"/>
      <c r="P134" s="318"/>
      <c r="Q134" s="428"/>
    </row>
    <row r="135" spans="1:17" s="424" customFormat="1" ht="15.75" customHeight="1">
      <c r="A135" s="337">
        <v>21</v>
      </c>
      <c r="B135" s="741" t="s">
        <v>65</v>
      </c>
      <c r="C135" s="341">
        <v>4864797</v>
      </c>
      <c r="D135" s="38" t="s">
        <v>12</v>
      </c>
      <c r="E135" s="39" t="s">
        <v>323</v>
      </c>
      <c r="F135" s="347">
        <v>-100</v>
      </c>
      <c r="G135" s="317">
        <v>60529</v>
      </c>
      <c r="H135" s="318">
        <v>60086</v>
      </c>
      <c r="I135" s="263">
        <f>G135-H135</f>
        <v>443</v>
      </c>
      <c r="J135" s="263">
        <f>$F135*I135</f>
        <v>-44300</v>
      </c>
      <c r="K135" s="263">
        <f>J135/1000000</f>
        <v>-0.0443</v>
      </c>
      <c r="L135" s="317">
        <v>2282</v>
      </c>
      <c r="M135" s="318">
        <v>2073</v>
      </c>
      <c r="N135" s="318">
        <f>L135-M135</f>
        <v>209</v>
      </c>
      <c r="O135" s="318">
        <f>$F135*N135</f>
        <v>-20900</v>
      </c>
      <c r="P135" s="318">
        <f>O135/1000000</f>
        <v>-0.0209</v>
      </c>
      <c r="Q135" s="428"/>
    </row>
    <row r="136" spans="1:17" s="424" customFormat="1" ht="15.75" customHeight="1">
      <c r="A136" s="337">
        <v>22</v>
      </c>
      <c r="B136" s="741" t="s">
        <v>134</v>
      </c>
      <c r="C136" s="341">
        <v>4865074</v>
      </c>
      <c r="D136" s="38" t="s">
        <v>12</v>
      </c>
      <c r="E136" s="39" t="s">
        <v>323</v>
      </c>
      <c r="F136" s="347">
        <v>-133.33</v>
      </c>
      <c r="G136" s="317">
        <v>999925</v>
      </c>
      <c r="H136" s="318">
        <v>999789</v>
      </c>
      <c r="I136" s="263">
        <f>G136-H136</f>
        <v>136</v>
      </c>
      <c r="J136" s="263">
        <f>$F136*I136</f>
        <v>-18132.88</v>
      </c>
      <c r="K136" s="263">
        <f>J136/1000000</f>
        <v>-0.01813288</v>
      </c>
      <c r="L136" s="317">
        <v>467</v>
      </c>
      <c r="M136" s="318">
        <v>451</v>
      </c>
      <c r="N136" s="318">
        <f>L136-M136</f>
        <v>16</v>
      </c>
      <c r="O136" s="318">
        <f>$F136*N136</f>
        <v>-2133.28</v>
      </c>
      <c r="P136" s="318">
        <f>O136/1000000</f>
        <v>-0.00213328</v>
      </c>
      <c r="Q136" s="428"/>
    </row>
    <row r="137" spans="1:17" s="424" customFormat="1" ht="15.75" customHeight="1">
      <c r="A137" s="337"/>
      <c r="B137" s="346" t="s">
        <v>459</v>
      </c>
      <c r="C137" s="341"/>
      <c r="D137" s="38"/>
      <c r="E137" s="39"/>
      <c r="F137" s="347"/>
      <c r="G137" s="317"/>
      <c r="H137" s="318"/>
      <c r="I137" s="263"/>
      <c r="J137" s="263"/>
      <c r="K137" s="263"/>
      <c r="L137" s="317"/>
      <c r="M137" s="318"/>
      <c r="N137" s="318"/>
      <c r="O137" s="318"/>
      <c r="P137" s="318"/>
      <c r="Q137" s="428"/>
    </row>
    <row r="138" spans="1:17" s="424" customFormat="1" ht="14.25" customHeight="1">
      <c r="A138" s="337">
        <v>23</v>
      </c>
      <c r="B138" s="338" t="s">
        <v>59</v>
      </c>
      <c r="C138" s="341">
        <v>4902568</v>
      </c>
      <c r="D138" s="38" t="s">
        <v>12</v>
      </c>
      <c r="E138" s="39" t="s">
        <v>323</v>
      </c>
      <c r="F138" s="347">
        <v>-100</v>
      </c>
      <c r="G138" s="317">
        <v>994373</v>
      </c>
      <c r="H138" s="318">
        <v>994473</v>
      </c>
      <c r="I138" s="263">
        <f>G138-H138</f>
        <v>-100</v>
      </c>
      <c r="J138" s="263">
        <f>$F138*I138</f>
        <v>10000</v>
      </c>
      <c r="K138" s="263">
        <f>J138/1000000</f>
        <v>0.01</v>
      </c>
      <c r="L138" s="317">
        <v>2678</v>
      </c>
      <c r="M138" s="318">
        <v>2671</v>
      </c>
      <c r="N138" s="318">
        <f>L138-M138</f>
        <v>7</v>
      </c>
      <c r="O138" s="318">
        <f>$F138*N138</f>
        <v>-700</v>
      </c>
      <c r="P138" s="318">
        <f>O138/1000000</f>
        <v>-0.0007</v>
      </c>
      <c r="Q138" s="428"/>
    </row>
    <row r="139" spans="1:17" s="424" customFormat="1" ht="15.75" customHeight="1">
      <c r="A139" s="337"/>
      <c r="B139" s="340" t="s">
        <v>67</v>
      </c>
      <c r="C139" s="341"/>
      <c r="D139" s="38"/>
      <c r="E139" s="38"/>
      <c r="F139" s="347"/>
      <c r="G139" s="317"/>
      <c r="H139" s="318"/>
      <c r="I139" s="263"/>
      <c r="J139" s="263"/>
      <c r="K139" s="263"/>
      <c r="L139" s="317"/>
      <c r="M139" s="318"/>
      <c r="N139" s="318"/>
      <c r="O139" s="318"/>
      <c r="P139" s="318"/>
      <c r="Q139" s="428"/>
    </row>
    <row r="140" spans="1:17" s="424" customFormat="1" ht="15.75" customHeight="1">
      <c r="A140" s="337">
        <v>24</v>
      </c>
      <c r="B140" s="338" t="s">
        <v>68</v>
      </c>
      <c r="C140" s="341">
        <v>4902540</v>
      </c>
      <c r="D140" s="38" t="s">
        <v>12</v>
      </c>
      <c r="E140" s="39" t="s">
        <v>323</v>
      </c>
      <c r="F140" s="347">
        <v>-100</v>
      </c>
      <c r="G140" s="317">
        <v>8197</v>
      </c>
      <c r="H140" s="318">
        <v>8031</v>
      </c>
      <c r="I140" s="263">
        <f>G140-H140</f>
        <v>166</v>
      </c>
      <c r="J140" s="263">
        <f>$F140*I140</f>
        <v>-16600</v>
      </c>
      <c r="K140" s="263">
        <f>J140/1000000</f>
        <v>-0.0166</v>
      </c>
      <c r="L140" s="317">
        <v>14632</v>
      </c>
      <c r="M140" s="318">
        <v>14432</v>
      </c>
      <c r="N140" s="318">
        <f>L140-M140</f>
        <v>200</v>
      </c>
      <c r="O140" s="318">
        <f>$F140*N140</f>
        <v>-20000</v>
      </c>
      <c r="P140" s="318">
        <f>O140/1000000</f>
        <v>-0.02</v>
      </c>
      <c r="Q140" s="439"/>
    </row>
    <row r="141" spans="1:17" s="424" customFormat="1" ht="15.75" customHeight="1">
      <c r="A141" s="337">
        <v>25</v>
      </c>
      <c r="B141" s="338" t="s">
        <v>69</v>
      </c>
      <c r="C141" s="341">
        <v>4902520</v>
      </c>
      <c r="D141" s="38" t="s">
        <v>12</v>
      </c>
      <c r="E141" s="39" t="s">
        <v>323</v>
      </c>
      <c r="F141" s="341">
        <v>-100</v>
      </c>
      <c r="G141" s="317">
        <v>11227</v>
      </c>
      <c r="H141" s="318">
        <v>10842</v>
      </c>
      <c r="I141" s="263">
        <f>G141-H141</f>
        <v>385</v>
      </c>
      <c r="J141" s="263">
        <f>$F141*I141</f>
        <v>-38500</v>
      </c>
      <c r="K141" s="263">
        <f>J141/1000000</f>
        <v>-0.0385</v>
      </c>
      <c r="L141" s="317">
        <v>5412</v>
      </c>
      <c r="M141" s="318">
        <v>5124</v>
      </c>
      <c r="N141" s="318">
        <f>L141-M141</f>
        <v>288</v>
      </c>
      <c r="O141" s="318">
        <f>$F141*N141</f>
        <v>-28800</v>
      </c>
      <c r="P141" s="318">
        <f>O141/1000000</f>
        <v>-0.0288</v>
      </c>
      <c r="Q141" s="643"/>
    </row>
    <row r="142" spans="1:17" s="424" customFormat="1" ht="15.75" customHeight="1">
      <c r="A142" s="317">
        <v>26</v>
      </c>
      <c r="B142" s="751" t="s">
        <v>70</v>
      </c>
      <c r="C142" s="341">
        <v>4902536</v>
      </c>
      <c r="D142" s="38" t="s">
        <v>12</v>
      </c>
      <c r="E142" s="39" t="s">
        <v>323</v>
      </c>
      <c r="F142" s="341">
        <v>-100</v>
      </c>
      <c r="G142" s="317">
        <v>30162</v>
      </c>
      <c r="H142" s="318">
        <v>29857</v>
      </c>
      <c r="I142" s="318">
        <f>G142-H142</f>
        <v>305</v>
      </c>
      <c r="J142" s="318">
        <f>$F142*I142</f>
        <v>-30500</v>
      </c>
      <c r="K142" s="318">
        <f>J142/1000000</f>
        <v>-0.0305</v>
      </c>
      <c r="L142" s="317">
        <v>10715</v>
      </c>
      <c r="M142" s="318">
        <v>10506</v>
      </c>
      <c r="N142" s="318">
        <f>L142-M142</f>
        <v>209</v>
      </c>
      <c r="O142" s="318">
        <f>$F142*N142</f>
        <v>-20900</v>
      </c>
      <c r="P142" s="318">
        <f>O142/1000000</f>
        <v>-0.0209</v>
      </c>
      <c r="Q142" s="643"/>
    </row>
    <row r="143" spans="2:17" s="424" customFormat="1" ht="15.75" customHeight="1">
      <c r="B143" s="752" t="s">
        <v>465</v>
      </c>
      <c r="C143" s="681"/>
      <c r="D143" s="726"/>
      <c r="E143" s="727"/>
      <c r="F143" s="681"/>
      <c r="G143" s="317"/>
      <c r="H143" s="318"/>
      <c r="I143" s="675"/>
      <c r="J143" s="675"/>
      <c r="K143" s="728"/>
      <c r="L143" s="317"/>
      <c r="M143" s="318"/>
      <c r="N143" s="675"/>
      <c r="O143" s="675"/>
      <c r="P143" s="678"/>
      <c r="Q143" s="455"/>
    </row>
    <row r="144" spans="1:17" s="424" customFormat="1" ht="15.75" customHeight="1">
      <c r="A144" s="262">
        <v>27</v>
      </c>
      <c r="B144" s="842" t="s">
        <v>456</v>
      </c>
      <c r="C144" s="818" t="s">
        <v>464</v>
      </c>
      <c r="D144" s="38" t="s">
        <v>462</v>
      </c>
      <c r="E144" s="39" t="s">
        <v>323</v>
      </c>
      <c r="F144" s="681">
        <v>1</v>
      </c>
      <c r="G144" s="317">
        <v>44600</v>
      </c>
      <c r="H144" s="318">
        <v>29170</v>
      </c>
      <c r="I144" s="263">
        <f>G144-H144</f>
        <v>15430</v>
      </c>
      <c r="J144" s="263">
        <f>$F144*I144</f>
        <v>15430</v>
      </c>
      <c r="K144" s="263">
        <f>J144/1000000</f>
        <v>0.01543</v>
      </c>
      <c r="L144" s="317">
        <v>190050</v>
      </c>
      <c r="M144" s="318">
        <v>178290</v>
      </c>
      <c r="N144" s="318">
        <f>L144-M144</f>
        <v>11760</v>
      </c>
      <c r="O144" s="318">
        <f>$F144*N144</f>
        <v>11760</v>
      </c>
      <c r="P144" s="318">
        <f>O144/1000000</f>
        <v>0.01176</v>
      </c>
      <c r="Q144" s="826"/>
    </row>
    <row r="145" spans="1:17" s="424" customFormat="1" ht="15.75" customHeight="1">
      <c r="A145" s="262">
        <v>28</v>
      </c>
      <c r="B145" s="842" t="s">
        <v>457</v>
      </c>
      <c r="C145" s="818" t="s">
        <v>461</v>
      </c>
      <c r="D145" s="38" t="s">
        <v>462</v>
      </c>
      <c r="E145" s="39" t="s">
        <v>323</v>
      </c>
      <c r="F145" s="681">
        <v>1</v>
      </c>
      <c r="G145" s="317">
        <v>21010</v>
      </c>
      <c r="H145" s="318">
        <v>19390</v>
      </c>
      <c r="I145" s="263">
        <f>G145-H145</f>
        <v>1620</v>
      </c>
      <c r="J145" s="263">
        <f>$F145*I145</f>
        <v>1620</v>
      </c>
      <c r="K145" s="263">
        <f>J145/1000000</f>
        <v>0.00162</v>
      </c>
      <c r="L145" s="317">
        <v>327320</v>
      </c>
      <c r="M145" s="318">
        <v>315209</v>
      </c>
      <c r="N145" s="318">
        <f>L145-M145</f>
        <v>12111</v>
      </c>
      <c r="O145" s="318">
        <f>$F145*N145</f>
        <v>12111</v>
      </c>
      <c r="P145" s="318">
        <f>O145/1000000</f>
        <v>0.012111</v>
      </c>
      <c r="Q145" s="826"/>
    </row>
    <row r="146" spans="1:17" s="424" customFormat="1" ht="15.75" customHeight="1">
      <c r="A146" s="262">
        <v>29</v>
      </c>
      <c r="B146" s="842" t="s">
        <v>458</v>
      </c>
      <c r="C146" s="818" t="s">
        <v>463</v>
      </c>
      <c r="D146" s="38" t="s">
        <v>462</v>
      </c>
      <c r="E146" s="39" t="s">
        <v>323</v>
      </c>
      <c r="F146" s="681">
        <v>1</v>
      </c>
      <c r="G146" s="317">
        <v>91500</v>
      </c>
      <c r="H146" s="318">
        <v>73100</v>
      </c>
      <c r="I146" s="318">
        <f>G146-H146</f>
        <v>18400</v>
      </c>
      <c r="J146" s="318">
        <f>$F146*I146</f>
        <v>18400</v>
      </c>
      <c r="K146" s="318">
        <f>J146/1000000</f>
        <v>0.0184</v>
      </c>
      <c r="L146" s="317">
        <v>984600</v>
      </c>
      <c r="M146" s="318">
        <v>935299</v>
      </c>
      <c r="N146" s="318">
        <f>L146-M146</f>
        <v>49301</v>
      </c>
      <c r="O146" s="318">
        <f>$F146*N146</f>
        <v>49301</v>
      </c>
      <c r="P146" s="318">
        <f>O146/1000000</f>
        <v>0.049301</v>
      </c>
      <c r="Q146" s="826"/>
    </row>
    <row r="147" spans="1:17" s="424" customFormat="1" ht="15.75" customHeight="1">
      <c r="A147" s="680"/>
      <c r="B147" s="682"/>
      <c r="C147" s="681"/>
      <c r="D147" s="726"/>
      <c r="E147" s="727"/>
      <c r="F147" s="681"/>
      <c r="G147" s="680"/>
      <c r="H147" s="53"/>
      <c r="I147" s="675"/>
      <c r="J147" s="675"/>
      <c r="K147" s="728"/>
      <c r="L147" s="680"/>
      <c r="M147" s="53"/>
      <c r="N147" s="675"/>
      <c r="O147" s="675"/>
      <c r="P147" s="678"/>
      <c r="Q147" s="680"/>
    </row>
    <row r="148" spans="4:17" ht="16.5">
      <c r="D148" s="20"/>
      <c r="G148" s="317"/>
      <c r="K148" s="389">
        <f>SUM(K106:K147)</f>
        <v>3.80741781</v>
      </c>
      <c r="L148" s="317"/>
      <c r="M148" s="49"/>
      <c r="N148" s="49"/>
      <c r="O148" s="49"/>
      <c r="P148" s="367">
        <f>SUM(P106:P147)</f>
        <v>-0.26742755</v>
      </c>
      <c r="Q148" s="317"/>
    </row>
    <row r="149" spans="7:17" ht="15.75" thickBot="1">
      <c r="G149" s="426"/>
      <c r="K149" s="49"/>
      <c r="L149" s="426"/>
      <c r="M149" s="49"/>
      <c r="N149" s="49"/>
      <c r="O149" s="49"/>
      <c r="P149" s="49"/>
      <c r="Q149" s="426"/>
    </row>
    <row r="150" spans="11:16" ht="15" thickTop="1">
      <c r="K150" s="49"/>
      <c r="L150" s="49"/>
      <c r="M150" s="49"/>
      <c r="N150" s="49"/>
      <c r="O150" s="49"/>
      <c r="P150" s="49"/>
    </row>
    <row r="151" spans="17:18" ht="12.75">
      <c r="Q151" s="376" t="str">
        <f>NDPL!Q1</f>
        <v>JULY-2021</v>
      </c>
      <c r="R151" s="242"/>
    </row>
    <row r="152" ht="13.5" thickBot="1"/>
    <row r="153" spans="1:17" ht="44.25" customHeight="1">
      <c r="A153" s="311"/>
      <c r="B153" s="309" t="s">
        <v>137</v>
      </c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6"/>
    </row>
    <row r="154" spans="1:17" ht="19.5" customHeight="1">
      <c r="A154" s="223"/>
      <c r="B154" s="268" t="s">
        <v>138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47"/>
    </row>
    <row r="155" spans="1:17" ht="19.5" customHeight="1">
      <c r="A155" s="223"/>
      <c r="B155" s="264" t="s">
        <v>228</v>
      </c>
      <c r="C155" s="17"/>
      <c r="D155" s="17"/>
      <c r="E155" s="17"/>
      <c r="F155" s="17"/>
      <c r="G155" s="17"/>
      <c r="H155" s="17"/>
      <c r="I155" s="17"/>
      <c r="J155" s="17"/>
      <c r="K155" s="192">
        <f>K67</f>
        <v>-6.57425493</v>
      </c>
      <c r="L155" s="192"/>
      <c r="M155" s="192"/>
      <c r="N155" s="192"/>
      <c r="O155" s="192"/>
      <c r="P155" s="192">
        <f>P67</f>
        <v>1.22766418</v>
      </c>
      <c r="Q155" s="47"/>
    </row>
    <row r="156" spans="1:17" ht="19.5" customHeight="1">
      <c r="A156" s="223"/>
      <c r="B156" s="264" t="s">
        <v>229</v>
      </c>
      <c r="C156" s="17"/>
      <c r="D156" s="17"/>
      <c r="E156" s="17"/>
      <c r="F156" s="17"/>
      <c r="G156" s="17"/>
      <c r="H156" s="17"/>
      <c r="I156" s="17"/>
      <c r="J156" s="17"/>
      <c r="K156" s="390">
        <f>K148</f>
        <v>3.80741781</v>
      </c>
      <c r="L156" s="192"/>
      <c r="M156" s="192"/>
      <c r="N156" s="192"/>
      <c r="O156" s="192"/>
      <c r="P156" s="192">
        <f>P148</f>
        <v>-0.26742755</v>
      </c>
      <c r="Q156" s="47"/>
    </row>
    <row r="157" spans="1:17" ht="19.5" customHeight="1">
      <c r="A157" s="223"/>
      <c r="B157" s="264" t="s">
        <v>139</v>
      </c>
      <c r="C157" s="17"/>
      <c r="D157" s="17"/>
      <c r="E157" s="17"/>
      <c r="F157" s="17"/>
      <c r="G157" s="17"/>
      <c r="H157" s="17"/>
      <c r="I157" s="17"/>
      <c r="J157" s="17"/>
      <c r="K157" s="390">
        <f>'ROHTAK ROAD'!K42</f>
        <v>0.00375</v>
      </c>
      <c r="L157" s="192"/>
      <c r="M157" s="192"/>
      <c r="N157" s="192"/>
      <c r="O157" s="192"/>
      <c r="P157" s="390">
        <f>'ROHTAK ROAD'!P42</f>
        <v>-0.2630375</v>
      </c>
      <c r="Q157" s="47"/>
    </row>
    <row r="158" spans="1:17" ht="19.5" customHeight="1">
      <c r="A158" s="223"/>
      <c r="B158" s="264" t="s">
        <v>140</v>
      </c>
      <c r="C158" s="17"/>
      <c r="D158" s="17"/>
      <c r="E158" s="17"/>
      <c r="F158" s="17"/>
      <c r="G158" s="17"/>
      <c r="H158" s="17"/>
      <c r="I158" s="17"/>
      <c r="J158" s="17"/>
      <c r="K158" s="390">
        <f>SUM(K155:K157)</f>
        <v>-2.7630871200000002</v>
      </c>
      <c r="L158" s="192"/>
      <c r="M158" s="192"/>
      <c r="N158" s="192"/>
      <c r="O158" s="192"/>
      <c r="P158" s="390">
        <f>SUM(P155:P157)</f>
        <v>0.69719913</v>
      </c>
      <c r="Q158" s="47"/>
    </row>
    <row r="159" spans="1:17" ht="19.5" customHeight="1">
      <c r="A159" s="223"/>
      <c r="B159" s="268" t="s">
        <v>141</v>
      </c>
      <c r="C159" s="17"/>
      <c r="D159" s="17"/>
      <c r="E159" s="17"/>
      <c r="F159" s="17"/>
      <c r="G159" s="17"/>
      <c r="H159" s="17"/>
      <c r="I159" s="17"/>
      <c r="J159" s="17"/>
      <c r="K159" s="192"/>
      <c r="L159" s="192"/>
      <c r="M159" s="192"/>
      <c r="N159" s="192"/>
      <c r="O159" s="192"/>
      <c r="P159" s="192"/>
      <c r="Q159" s="47"/>
    </row>
    <row r="160" spans="1:17" ht="19.5" customHeight="1">
      <c r="A160" s="223"/>
      <c r="B160" s="264" t="s">
        <v>230</v>
      </c>
      <c r="C160" s="17"/>
      <c r="D160" s="17"/>
      <c r="E160" s="17"/>
      <c r="F160" s="17"/>
      <c r="G160" s="17"/>
      <c r="H160" s="17"/>
      <c r="I160" s="17"/>
      <c r="J160" s="17"/>
      <c r="K160" s="192">
        <f>K98</f>
        <v>-2.7800000000000002</v>
      </c>
      <c r="L160" s="192"/>
      <c r="M160" s="192"/>
      <c r="N160" s="192"/>
      <c r="O160" s="192"/>
      <c r="P160" s="192">
        <f>P98</f>
        <v>6.096</v>
      </c>
      <c r="Q160" s="47"/>
    </row>
    <row r="161" spans="1:17" ht="19.5" customHeight="1" thickBot="1">
      <c r="A161" s="224"/>
      <c r="B161" s="310" t="s">
        <v>142</v>
      </c>
      <c r="C161" s="48"/>
      <c r="D161" s="48"/>
      <c r="E161" s="48"/>
      <c r="F161" s="48"/>
      <c r="G161" s="48"/>
      <c r="H161" s="48"/>
      <c r="I161" s="48"/>
      <c r="J161" s="48"/>
      <c r="K161" s="391">
        <f>SUM(K158:K160)</f>
        <v>-5.543087120000001</v>
      </c>
      <c r="L161" s="190"/>
      <c r="M161" s="190"/>
      <c r="N161" s="190"/>
      <c r="O161" s="190"/>
      <c r="P161" s="189">
        <f>SUM(P158:P160)</f>
        <v>6.79319913</v>
      </c>
      <c r="Q161" s="191"/>
    </row>
    <row r="162" ht="12.75">
      <c r="A162" s="223"/>
    </row>
    <row r="163" ht="12.75">
      <c r="A163" s="223"/>
    </row>
    <row r="164" ht="12.75">
      <c r="A164" s="223"/>
    </row>
    <row r="165" ht="13.5" thickBot="1">
      <c r="A165" s="224"/>
    </row>
    <row r="166" spans="1:17" ht="12.75">
      <c r="A166" s="217"/>
      <c r="B166" s="218"/>
      <c r="C166" s="218"/>
      <c r="D166" s="218"/>
      <c r="E166" s="218"/>
      <c r="F166" s="218"/>
      <c r="G166" s="218"/>
      <c r="H166" s="45"/>
      <c r="I166" s="45"/>
      <c r="J166" s="45"/>
      <c r="K166" s="45"/>
      <c r="L166" s="45"/>
      <c r="M166" s="45"/>
      <c r="N166" s="45"/>
      <c r="O166" s="45"/>
      <c r="P166" s="45"/>
      <c r="Q166" s="46"/>
    </row>
    <row r="167" spans="1:17" ht="23.25">
      <c r="A167" s="225" t="s">
        <v>304</v>
      </c>
      <c r="B167" s="209"/>
      <c r="C167" s="209"/>
      <c r="D167" s="209"/>
      <c r="E167" s="209"/>
      <c r="F167" s="209"/>
      <c r="G167" s="209"/>
      <c r="H167" s="17"/>
      <c r="I167" s="17"/>
      <c r="J167" s="17"/>
      <c r="K167" s="17"/>
      <c r="L167" s="17"/>
      <c r="M167" s="17"/>
      <c r="N167" s="17"/>
      <c r="O167" s="17"/>
      <c r="P167" s="17"/>
      <c r="Q167" s="47"/>
    </row>
    <row r="168" spans="1:17" ht="12.75">
      <c r="A168" s="219"/>
      <c r="B168" s="209"/>
      <c r="C168" s="209"/>
      <c r="D168" s="209"/>
      <c r="E168" s="209"/>
      <c r="F168" s="209"/>
      <c r="G168" s="209"/>
      <c r="H168" s="17"/>
      <c r="I168" s="17"/>
      <c r="J168" s="17"/>
      <c r="K168" s="17"/>
      <c r="L168" s="17"/>
      <c r="M168" s="17"/>
      <c r="N168" s="17"/>
      <c r="O168" s="17"/>
      <c r="P168" s="17"/>
      <c r="Q168" s="47"/>
    </row>
    <row r="169" spans="1:17" ht="12.75">
      <c r="A169" s="220"/>
      <c r="B169" s="221"/>
      <c r="C169" s="221"/>
      <c r="D169" s="221"/>
      <c r="E169" s="221"/>
      <c r="F169" s="221"/>
      <c r="G169" s="221"/>
      <c r="H169" s="17"/>
      <c r="I169" s="17"/>
      <c r="J169" s="17"/>
      <c r="K169" s="234" t="s">
        <v>316</v>
      </c>
      <c r="L169" s="17"/>
      <c r="M169" s="17"/>
      <c r="N169" s="17"/>
      <c r="O169" s="17"/>
      <c r="P169" s="234" t="s">
        <v>317</v>
      </c>
      <c r="Q169" s="47"/>
    </row>
    <row r="170" spans="1:17" ht="12.75">
      <c r="A170" s="222"/>
      <c r="B170" s="124"/>
      <c r="C170" s="124"/>
      <c r="D170" s="124"/>
      <c r="E170" s="124"/>
      <c r="F170" s="124"/>
      <c r="G170" s="124"/>
      <c r="H170" s="17"/>
      <c r="I170" s="17"/>
      <c r="J170" s="17"/>
      <c r="K170" s="17"/>
      <c r="L170" s="17"/>
      <c r="M170" s="17"/>
      <c r="N170" s="17"/>
      <c r="O170" s="17"/>
      <c r="P170" s="17"/>
      <c r="Q170" s="47"/>
    </row>
    <row r="171" spans="1:17" ht="12.75">
      <c r="A171" s="222"/>
      <c r="B171" s="124"/>
      <c r="C171" s="124"/>
      <c r="D171" s="124"/>
      <c r="E171" s="124"/>
      <c r="F171" s="124"/>
      <c r="G171" s="124"/>
      <c r="H171" s="17"/>
      <c r="I171" s="17"/>
      <c r="J171" s="17"/>
      <c r="K171" s="17"/>
      <c r="L171" s="17"/>
      <c r="M171" s="17"/>
      <c r="N171" s="17"/>
      <c r="O171" s="17"/>
      <c r="P171" s="17"/>
      <c r="Q171" s="47"/>
    </row>
    <row r="172" spans="1:17" ht="18">
      <c r="A172" s="226" t="s">
        <v>307</v>
      </c>
      <c r="B172" s="210"/>
      <c r="C172" s="210"/>
      <c r="D172" s="211"/>
      <c r="E172" s="211"/>
      <c r="F172" s="212"/>
      <c r="G172" s="211"/>
      <c r="H172" s="17"/>
      <c r="I172" s="17"/>
      <c r="J172" s="17"/>
      <c r="K172" s="368">
        <f>K161</f>
        <v>-5.543087120000001</v>
      </c>
      <c r="L172" s="211" t="s">
        <v>305</v>
      </c>
      <c r="M172" s="17"/>
      <c r="N172" s="17"/>
      <c r="O172" s="17"/>
      <c r="P172" s="368">
        <f>P161</f>
        <v>6.79319913</v>
      </c>
      <c r="Q172" s="231" t="s">
        <v>305</v>
      </c>
    </row>
    <row r="173" spans="1:17" ht="18">
      <c r="A173" s="850" t="s">
        <v>489</v>
      </c>
      <c r="C173" s="213"/>
      <c r="D173" s="209"/>
      <c r="E173" s="209"/>
      <c r="F173" s="214"/>
      <c r="G173" s="209"/>
      <c r="H173" s="17"/>
      <c r="I173" s="17"/>
      <c r="J173" s="17"/>
      <c r="K173" s="369">
        <v>-6.36</v>
      </c>
      <c r="L173" s="209"/>
      <c r="M173" s="17"/>
      <c r="N173" s="17"/>
      <c r="O173" s="17"/>
      <c r="P173" s="369">
        <v>-0.081</v>
      </c>
      <c r="Q173" s="232"/>
    </row>
    <row r="174" spans="1:17" ht="18">
      <c r="A174" s="227" t="s">
        <v>306</v>
      </c>
      <c r="B174" s="215"/>
      <c r="C174" s="43"/>
      <c r="D174" s="209"/>
      <c r="E174" s="209"/>
      <c r="F174" s="216"/>
      <c r="G174" s="211"/>
      <c r="H174" s="17"/>
      <c r="I174" s="17"/>
      <c r="J174" s="17"/>
      <c r="K174" s="369">
        <f>'STEPPED UP GENCO'!K43</f>
        <v>-2.621324635558931</v>
      </c>
      <c r="L174" s="211" t="s">
        <v>305</v>
      </c>
      <c r="M174" s="17"/>
      <c r="N174" s="17"/>
      <c r="O174" s="17"/>
      <c r="P174" s="369">
        <f>'STEPPED UP GENCO'!P43</f>
        <v>-0.03677119028586001</v>
      </c>
      <c r="Q174" s="231" t="s">
        <v>305</v>
      </c>
    </row>
    <row r="175" spans="1:17" ht="12.75">
      <c r="A175" s="223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47"/>
    </row>
    <row r="176" spans="1:17" ht="12.75">
      <c r="A176" s="223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47"/>
    </row>
    <row r="177" spans="1:17" ht="12.75">
      <c r="A177" s="223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47"/>
    </row>
    <row r="178" spans="1:17" ht="20.25">
      <c r="A178" s="223"/>
      <c r="B178" s="17"/>
      <c r="C178" s="17"/>
      <c r="D178" s="17"/>
      <c r="E178" s="17"/>
      <c r="F178" s="17"/>
      <c r="G178" s="17"/>
      <c r="H178" s="210"/>
      <c r="I178" s="210"/>
      <c r="J178" s="228" t="s">
        <v>308</v>
      </c>
      <c r="K178" s="328">
        <f>SUM(K172:K177)</f>
        <v>-14.524411755558933</v>
      </c>
      <c r="L178" s="228" t="s">
        <v>305</v>
      </c>
      <c r="M178" s="124"/>
      <c r="N178" s="17"/>
      <c r="O178" s="17"/>
      <c r="P178" s="328">
        <f>SUM(P172:P177)</f>
        <v>6.675427939714139</v>
      </c>
      <c r="Q178" s="348" t="s">
        <v>305</v>
      </c>
    </row>
    <row r="179" spans="1:17" ht="13.5" thickBot="1">
      <c r="A179" s="224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148"/>
    </row>
  </sheetData>
  <sheetProtection/>
  <printOptions/>
  <pageMargins left="0.51" right="0.5" top="0.58" bottom="0.5" header="0.5" footer="0.5"/>
  <pageSetup horizontalDpi="600" verticalDpi="600" orientation="landscape" paperSize="9" scale="59" r:id="rId1"/>
  <rowBreaks count="3" manualBreakCount="3">
    <brk id="67" max="255" man="1"/>
    <brk id="100" max="255" man="1"/>
    <brk id="149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7"/>
  <sheetViews>
    <sheetView tabSelected="1" view="pageBreakPreview" zoomScale="85" zoomScaleNormal="70" zoomScaleSheetLayoutView="85" workbookViewId="0" topLeftCell="D22">
      <selection activeCell="P36" sqref="P36"/>
    </sheetView>
  </sheetViews>
  <sheetFormatPr defaultColWidth="9.140625" defaultRowHeight="12.75"/>
  <cols>
    <col min="1" max="1" width="7.421875" style="424" customWidth="1"/>
    <col min="2" max="2" width="29.57421875" style="424" customWidth="1"/>
    <col min="3" max="3" width="13.28125" style="424" customWidth="1"/>
    <col min="4" max="4" width="9.00390625" style="424" customWidth="1"/>
    <col min="5" max="5" width="16.57421875" style="424" customWidth="1"/>
    <col min="6" max="6" width="10.8515625" style="424" customWidth="1"/>
    <col min="7" max="7" width="14.00390625" style="424" customWidth="1"/>
    <col min="8" max="8" width="13.421875" style="424" customWidth="1"/>
    <col min="9" max="9" width="11.8515625" style="424" customWidth="1"/>
    <col min="10" max="10" width="16.28125" style="424" customWidth="1"/>
    <col min="11" max="11" width="17.7109375" style="424" customWidth="1"/>
    <col min="12" max="12" width="13.421875" style="424" customWidth="1"/>
    <col min="13" max="13" width="16.28125" style="424" customWidth="1"/>
    <col min="14" max="14" width="12.140625" style="424" customWidth="1"/>
    <col min="15" max="15" width="15.28125" style="424" customWidth="1"/>
    <col min="16" max="16" width="16.28125" style="424" customWidth="1"/>
    <col min="17" max="17" width="29.421875" style="424" customWidth="1"/>
    <col min="18" max="19" width="9.140625" style="424" hidden="1" customWidth="1"/>
    <col min="20" max="16384" width="9.140625" style="424" customWidth="1"/>
  </cols>
  <sheetData>
    <row r="1" spans="1:17" s="87" customFormat="1" ht="11.25" customHeight="1">
      <c r="A1" s="15" t="s">
        <v>216</v>
      </c>
      <c r="P1" s="759" t="str">
        <f>NDPL!$Q$1</f>
        <v>JULY-2021</v>
      </c>
      <c r="Q1" s="759"/>
    </row>
    <row r="2" s="87" customFormat="1" ht="11.25" customHeight="1">
      <c r="A2" s="15" t="s">
        <v>217</v>
      </c>
    </row>
    <row r="3" s="87" customFormat="1" ht="11.25" customHeight="1">
      <c r="A3" s="15" t="s">
        <v>143</v>
      </c>
    </row>
    <row r="4" spans="1:16" s="87" customFormat="1" ht="11.25" customHeight="1" thickBot="1">
      <c r="A4" s="760" t="s">
        <v>177</v>
      </c>
      <c r="G4" s="91"/>
      <c r="H4" s="91"/>
      <c r="I4" s="757" t="s">
        <v>372</v>
      </c>
      <c r="J4" s="91"/>
      <c r="K4" s="91"/>
      <c r="L4" s="91"/>
      <c r="M4" s="91"/>
      <c r="N4" s="757" t="s">
        <v>373</v>
      </c>
      <c r="O4" s="91"/>
      <c r="P4" s="91"/>
    </row>
    <row r="5" spans="1:17" ht="36.7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31/07/2021</v>
      </c>
      <c r="H5" s="478" t="str">
        <f>NDPL!H5</f>
        <v>INTIAL READING 01/07/2021</v>
      </c>
      <c r="I5" s="478" t="s">
        <v>4</v>
      </c>
      <c r="J5" s="478" t="s">
        <v>5</v>
      </c>
      <c r="K5" s="478" t="s">
        <v>6</v>
      </c>
      <c r="L5" s="476" t="str">
        <f>NDPL!G5</f>
        <v>FINAL READING 31/07/2021</v>
      </c>
      <c r="M5" s="478" t="str">
        <f>NDPL!H5</f>
        <v>INTIAL READING 01/07/2021</v>
      </c>
      <c r="N5" s="478" t="s">
        <v>4</v>
      </c>
      <c r="O5" s="478" t="s">
        <v>5</v>
      </c>
      <c r="P5" s="478" t="s">
        <v>6</v>
      </c>
      <c r="Q5" s="499" t="s">
        <v>286</v>
      </c>
    </row>
    <row r="6" ht="2.25" customHeight="1" hidden="1" thickBot="1" thickTop="1"/>
    <row r="7" spans="1:17" ht="16.5" customHeight="1" thickTop="1">
      <c r="A7" s="265"/>
      <c r="B7" s="266" t="s">
        <v>144</v>
      </c>
      <c r="C7" s="267"/>
      <c r="D7" s="34"/>
      <c r="E7" s="34"/>
      <c r="F7" s="34"/>
      <c r="G7" s="27"/>
      <c r="H7" s="436"/>
      <c r="I7" s="436"/>
      <c r="J7" s="436"/>
      <c r="K7" s="436"/>
      <c r="L7" s="437"/>
      <c r="M7" s="436"/>
      <c r="N7" s="436"/>
      <c r="O7" s="436"/>
      <c r="P7" s="436"/>
      <c r="Q7" s="505"/>
    </row>
    <row r="8" spans="1:17" ht="16.5" customHeight="1">
      <c r="A8" s="254">
        <v>1</v>
      </c>
      <c r="B8" s="290" t="s">
        <v>145</v>
      </c>
      <c r="C8" s="291">
        <v>4865170</v>
      </c>
      <c r="D8" s="118" t="s">
        <v>12</v>
      </c>
      <c r="E8" s="91" t="s">
        <v>323</v>
      </c>
      <c r="F8" s="298">
        <v>1000</v>
      </c>
      <c r="G8" s="317">
        <v>998184</v>
      </c>
      <c r="H8" s="318">
        <v>998191</v>
      </c>
      <c r="I8" s="300">
        <f aca="true" t="shared" si="0" ref="I8:I17">G8-H8</f>
        <v>-7</v>
      </c>
      <c r="J8" s="300">
        <f aca="true" t="shared" si="1" ref="J8:J13">$F8*I8</f>
        <v>-7000</v>
      </c>
      <c r="K8" s="300">
        <f aca="true" t="shared" si="2" ref="K8:K13">J8/1000000</f>
        <v>-0.007</v>
      </c>
      <c r="L8" s="317">
        <v>998421</v>
      </c>
      <c r="M8" s="318">
        <v>998507</v>
      </c>
      <c r="N8" s="300">
        <f aca="true" t="shared" si="3" ref="N8:N17">L8-M8</f>
        <v>-86</v>
      </c>
      <c r="O8" s="300">
        <f aca="true" t="shared" si="4" ref="O8:O13">$F8*N8</f>
        <v>-86000</v>
      </c>
      <c r="P8" s="300">
        <f aca="true" t="shared" si="5" ref="P8:P13">O8/1000000</f>
        <v>-0.086</v>
      </c>
      <c r="Q8" s="439"/>
    </row>
    <row r="9" spans="1:17" ht="16.5" customHeight="1">
      <c r="A9" s="254">
        <v>2</v>
      </c>
      <c r="B9" s="290" t="s">
        <v>146</v>
      </c>
      <c r="C9" s="291">
        <v>4864887</v>
      </c>
      <c r="D9" s="118" t="s">
        <v>12</v>
      </c>
      <c r="E9" s="91" t="s">
        <v>323</v>
      </c>
      <c r="F9" s="298">
        <v>1000</v>
      </c>
      <c r="G9" s="317">
        <v>999048</v>
      </c>
      <c r="H9" s="318">
        <v>999108</v>
      </c>
      <c r="I9" s="300">
        <f t="shared" si="0"/>
        <v>-60</v>
      </c>
      <c r="J9" s="300">
        <f>$F9*I9</f>
        <v>-60000</v>
      </c>
      <c r="K9" s="300">
        <f>J9/1000000</f>
        <v>-0.06</v>
      </c>
      <c r="L9" s="317">
        <v>999820</v>
      </c>
      <c r="M9" s="318">
        <v>999844</v>
      </c>
      <c r="N9" s="300">
        <f t="shared" si="3"/>
        <v>-24</v>
      </c>
      <c r="O9" s="300">
        <f>$F9*N9</f>
        <v>-24000</v>
      </c>
      <c r="P9" s="816">
        <f>O9/1000000</f>
        <v>-0.024</v>
      </c>
      <c r="Q9" s="443"/>
    </row>
    <row r="10" spans="1:17" ht="16.5" customHeight="1">
      <c r="A10" s="254">
        <v>3</v>
      </c>
      <c r="B10" s="290" t="s">
        <v>147</v>
      </c>
      <c r="C10" s="291">
        <v>4864812</v>
      </c>
      <c r="D10" s="118" t="s">
        <v>12</v>
      </c>
      <c r="E10" s="91" t="s">
        <v>323</v>
      </c>
      <c r="F10" s="298">
        <v>200</v>
      </c>
      <c r="G10" s="317">
        <v>983717</v>
      </c>
      <c r="H10" s="318">
        <v>983773</v>
      </c>
      <c r="I10" s="300">
        <f t="shared" si="0"/>
        <v>-56</v>
      </c>
      <c r="J10" s="300">
        <f>$F10*I10</f>
        <v>-11200</v>
      </c>
      <c r="K10" s="300">
        <f>J10/1000000</f>
        <v>-0.0112</v>
      </c>
      <c r="L10" s="317">
        <v>999148</v>
      </c>
      <c r="M10" s="318">
        <v>999150</v>
      </c>
      <c r="N10" s="300">
        <f t="shared" si="3"/>
        <v>-2</v>
      </c>
      <c r="O10" s="300">
        <f>$F10*N10</f>
        <v>-400</v>
      </c>
      <c r="P10" s="300">
        <f>O10/1000000</f>
        <v>-0.0004</v>
      </c>
      <c r="Q10" s="440"/>
    </row>
    <row r="11" spans="1:17" ht="16.5" customHeight="1">
      <c r="A11" s="254">
        <v>4</v>
      </c>
      <c r="B11" s="290" t="s">
        <v>148</v>
      </c>
      <c r="C11" s="291">
        <v>4865127</v>
      </c>
      <c r="D11" s="118" t="s">
        <v>12</v>
      </c>
      <c r="E11" s="91" t="s">
        <v>323</v>
      </c>
      <c r="F11" s="298">
        <v>1333.33</v>
      </c>
      <c r="G11" s="317">
        <v>999858</v>
      </c>
      <c r="H11" s="318">
        <v>999854</v>
      </c>
      <c r="I11" s="300">
        <f t="shared" si="0"/>
        <v>4</v>
      </c>
      <c r="J11" s="300">
        <f t="shared" si="1"/>
        <v>5333.32</v>
      </c>
      <c r="K11" s="300">
        <f t="shared" si="2"/>
        <v>0.00533332</v>
      </c>
      <c r="L11" s="317">
        <v>999776</v>
      </c>
      <c r="M11" s="318">
        <v>999782</v>
      </c>
      <c r="N11" s="300">
        <f t="shared" si="3"/>
        <v>-6</v>
      </c>
      <c r="O11" s="300">
        <f t="shared" si="4"/>
        <v>-7999.98</v>
      </c>
      <c r="P11" s="300">
        <f t="shared" si="5"/>
        <v>-0.00799998</v>
      </c>
      <c r="Q11" s="789"/>
    </row>
    <row r="12" spans="1:17" ht="16.5" customHeight="1">
      <c r="A12" s="254">
        <v>5</v>
      </c>
      <c r="B12" s="290" t="s">
        <v>149</v>
      </c>
      <c r="C12" s="291">
        <v>4865177</v>
      </c>
      <c r="D12" s="118" t="s">
        <v>12</v>
      </c>
      <c r="E12" s="91" t="s">
        <v>323</v>
      </c>
      <c r="F12" s="298">
        <v>1500</v>
      </c>
      <c r="G12" s="317">
        <v>998134</v>
      </c>
      <c r="H12" s="318">
        <v>998009</v>
      </c>
      <c r="I12" s="300">
        <f t="shared" si="0"/>
        <v>125</v>
      </c>
      <c r="J12" s="300">
        <f t="shared" si="1"/>
        <v>187500</v>
      </c>
      <c r="K12" s="300">
        <f t="shared" si="2"/>
        <v>0.1875</v>
      </c>
      <c r="L12" s="317">
        <v>999957</v>
      </c>
      <c r="M12" s="318">
        <v>999946</v>
      </c>
      <c r="N12" s="300">
        <f t="shared" si="3"/>
        <v>11</v>
      </c>
      <c r="O12" s="300">
        <f t="shared" si="4"/>
        <v>16500</v>
      </c>
      <c r="P12" s="300">
        <f t="shared" si="5"/>
        <v>0.0165</v>
      </c>
      <c r="Q12" s="740"/>
    </row>
    <row r="13" spans="1:17" ht="16.5" customHeight="1">
      <c r="A13" s="254">
        <v>6</v>
      </c>
      <c r="B13" s="290" t="s">
        <v>150</v>
      </c>
      <c r="C13" s="291">
        <v>4865111</v>
      </c>
      <c r="D13" s="118" t="s">
        <v>12</v>
      </c>
      <c r="E13" s="91" t="s">
        <v>323</v>
      </c>
      <c r="F13" s="298">
        <v>100</v>
      </c>
      <c r="G13" s="317">
        <v>11293</v>
      </c>
      <c r="H13" s="318">
        <v>11329</v>
      </c>
      <c r="I13" s="300">
        <f t="shared" si="0"/>
        <v>-36</v>
      </c>
      <c r="J13" s="300">
        <f t="shared" si="1"/>
        <v>-3600</v>
      </c>
      <c r="K13" s="300">
        <f t="shared" si="2"/>
        <v>-0.0036</v>
      </c>
      <c r="L13" s="317">
        <v>22011</v>
      </c>
      <c r="M13" s="318">
        <v>21632</v>
      </c>
      <c r="N13" s="300">
        <f t="shared" si="3"/>
        <v>379</v>
      </c>
      <c r="O13" s="300">
        <f t="shared" si="4"/>
        <v>37900</v>
      </c>
      <c r="P13" s="300">
        <f t="shared" si="5"/>
        <v>0.0379</v>
      </c>
      <c r="Q13" s="440"/>
    </row>
    <row r="14" spans="1:17" ht="16.5" customHeight="1">
      <c r="A14" s="254">
        <v>7</v>
      </c>
      <c r="B14" s="290" t="s">
        <v>151</v>
      </c>
      <c r="C14" s="291">
        <v>4865152</v>
      </c>
      <c r="D14" s="118" t="s">
        <v>12</v>
      </c>
      <c r="E14" s="91" t="s">
        <v>323</v>
      </c>
      <c r="F14" s="298">
        <v>75</v>
      </c>
      <c r="G14" s="317">
        <v>978763</v>
      </c>
      <c r="H14" s="318">
        <v>977279</v>
      </c>
      <c r="I14" s="300">
        <f t="shared" si="0"/>
        <v>1484</v>
      </c>
      <c r="J14" s="300">
        <f>$F14*I14</f>
        <v>111300</v>
      </c>
      <c r="K14" s="300">
        <f>J14/1000000</f>
        <v>0.1113</v>
      </c>
      <c r="L14" s="317">
        <v>998333</v>
      </c>
      <c r="M14" s="318">
        <v>998661</v>
      </c>
      <c r="N14" s="300">
        <f t="shared" si="3"/>
        <v>-328</v>
      </c>
      <c r="O14" s="300">
        <f>$F14*N14</f>
        <v>-24600</v>
      </c>
      <c r="P14" s="300">
        <f>O14/1000000</f>
        <v>-0.0246</v>
      </c>
      <c r="Q14" s="439"/>
    </row>
    <row r="15" spans="1:17" ht="16.5" customHeight="1">
      <c r="A15" s="254">
        <v>8</v>
      </c>
      <c r="B15" s="695" t="s">
        <v>152</v>
      </c>
      <c r="C15" s="291">
        <v>4865157</v>
      </c>
      <c r="D15" s="118" t="s">
        <v>12</v>
      </c>
      <c r="E15" s="91" t="s">
        <v>323</v>
      </c>
      <c r="F15" s="298">
        <v>75</v>
      </c>
      <c r="G15" s="317">
        <v>996196</v>
      </c>
      <c r="H15" s="318">
        <v>996578</v>
      </c>
      <c r="I15" s="300">
        <f t="shared" si="0"/>
        <v>-382</v>
      </c>
      <c r="J15" s="300">
        <f>$F15*I15</f>
        <v>-28650</v>
      </c>
      <c r="K15" s="300">
        <f>J15/1000000</f>
        <v>-0.02865</v>
      </c>
      <c r="L15" s="317">
        <v>998909</v>
      </c>
      <c r="M15" s="318">
        <v>999153</v>
      </c>
      <c r="N15" s="300">
        <f t="shared" si="3"/>
        <v>-244</v>
      </c>
      <c r="O15" s="300">
        <f>$F15*N15</f>
        <v>-18300</v>
      </c>
      <c r="P15" s="300">
        <f>O15/1000000</f>
        <v>-0.0183</v>
      </c>
      <c r="Q15" s="440"/>
    </row>
    <row r="16" spans="1:17" ht="16.5" customHeight="1">
      <c r="A16" s="254">
        <v>9</v>
      </c>
      <c r="B16" s="290" t="s">
        <v>153</v>
      </c>
      <c r="C16" s="291">
        <v>4865183</v>
      </c>
      <c r="D16" s="118" t="s">
        <v>12</v>
      </c>
      <c r="E16" s="91" t="s">
        <v>323</v>
      </c>
      <c r="F16" s="298">
        <v>800</v>
      </c>
      <c r="G16" s="317">
        <v>997145</v>
      </c>
      <c r="H16" s="318">
        <v>997147</v>
      </c>
      <c r="I16" s="300">
        <f t="shared" si="0"/>
        <v>-2</v>
      </c>
      <c r="J16" s="300">
        <f>$F16*I16</f>
        <v>-1600</v>
      </c>
      <c r="K16" s="300">
        <f>J16/1000000</f>
        <v>-0.0016</v>
      </c>
      <c r="L16" s="317">
        <v>999641</v>
      </c>
      <c r="M16" s="318">
        <v>999665</v>
      </c>
      <c r="N16" s="300">
        <f t="shared" si="3"/>
        <v>-24</v>
      </c>
      <c r="O16" s="300">
        <f>$F16*N16</f>
        <v>-19200</v>
      </c>
      <c r="P16" s="300">
        <f>O16/1000000</f>
        <v>-0.0192</v>
      </c>
      <c r="Q16" s="439"/>
    </row>
    <row r="17" spans="1:17" ht="16.5" customHeight="1">
      <c r="A17" s="254">
        <v>10</v>
      </c>
      <c r="B17" s="290" t="s">
        <v>452</v>
      </c>
      <c r="C17" s="291">
        <v>4865130</v>
      </c>
      <c r="D17" s="118" t="s">
        <v>12</v>
      </c>
      <c r="E17" s="91" t="s">
        <v>323</v>
      </c>
      <c r="F17" s="298">
        <v>100</v>
      </c>
      <c r="G17" s="317">
        <v>989156</v>
      </c>
      <c r="H17" s="318">
        <v>989307</v>
      </c>
      <c r="I17" s="300">
        <f t="shared" si="0"/>
        <v>-151</v>
      </c>
      <c r="J17" s="300">
        <f>$F17*I17</f>
        <v>-15100</v>
      </c>
      <c r="K17" s="300">
        <f>J17/1000000</f>
        <v>-0.0151</v>
      </c>
      <c r="L17" s="317">
        <v>265049</v>
      </c>
      <c r="M17" s="318">
        <v>265004</v>
      </c>
      <c r="N17" s="300">
        <f t="shared" si="3"/>
        <v>45</v>
      </c>
      <c r="O17" s="300">
        <f>$F17*N17</f>
        <v>4500</v>
      </c>
      <c r="P17" s="300">
        <f>O17/1000000</f>
        <v>0.0045</v>
      </c>
      <c r="Q17" s="443"/>
    </row>
    <row r="18" spans="1:17" ht="16.5" customHeight="1">
      <c r="A18" s="254"/>
      <c r="B18" s="292" t="s">
        <v>477</v>
      </c>
      <c r="C18" s="291"/>
      <c r="D18" s="118"/>
      <c r="E18" s="118"/>
      <c r="F18" s="298"/>
      <c r="G18" s="317"/>
      <c r="H18" s="318"/>
      <c r="I18" s="300"/>
      <c r="J18" s="300"/>
      <c r="K18" s="551"/>
      <c r="L18" s="317"/>
      <c r="M18" s="318"/>
      <c r="N18" s="300"/>
      <c r="O18" s="300"/>
      <c r="P18" s="551"/>
      <c r="Q18" s="440"/>
    </row>
    <row r="19" spans="1:17" ht="16.5" customHeight="1">
      <c r="A19" s="254">
        <v>11</v>
      </c>
      <c r="B19" s="290" t="s">
        <v>14</v>
      </c>
      <c r="C19" s="291">
        <v>4864786</v>
      </c>
      <c r="D19" s="118" t="s">
        <v>12</v>
      </c>
      <c r="E19" s="91" t="s">
        <v>323</v>
      </c>
      <c r="F19" s="298">
        <v>-6666.666</v>
      </c>
      <c r="G19" s="317">
        <v>313</v>
      </c>
      <c r="H19" s="318">
        <v>310</v>
      </c>
      <c r="I19" s="300">
        <v>0</v>
      </c>
      <c r="J19" s="300">
        <v>0</v>
      </c>
      <c r="K19" s="300">
        <v>0</v>
      </c>
      <c r="L19" s="317">
        <v>34</v>
      </c>
      <c r="M19" s="318">
        <v>31</v>
      </c>
      <c r="N19" s="300">
        <v>0</v>
      </c>
      <c r="O19" s="300">
        <v>0</v>
      </c>
      <c r="P19" s="300">
        <v>0</v>
      </c>
      <c r="Q19" s="440"/>
    </row>
    <row r="20" spans="1:17" ht="16.5" customHeight="1">
      <c r="A20" s="254">
        <v>12</v>
      </c>
      <c r="B20" s="270" t="s">
        <v>15</v>
      </c>
      <c r="C20" s="291">
        <v>4865025</v>
      </c>
      <c r="D20" s="80" t="s">
        <v>12</v>
      </c>
      <c r="E20" s="91" t="s">
        <v>323</v>
      </c>
      <c r="F20" s="298">
        <v>-1000</v>
      </c>
      <c r="G20" s="317">
        <v>18587</v>
      </c>
      <c r="H20" s="318">
        <v>18558</v>
      </c>
      <c r="I20" s="300">
        <f>G20-H20</f>
        <v>29</v>
      </c>
      <c r="J20" s="300">
        <f>$F20*I20</f>
        <v>-29000</v>
      </c>
      <c r="K20" s="300">
        <f>J20/1000000</f>
        <v>-0.029</v>
      </c>
      <c r="L20" s="317">
        <v>996602</v>
      </c>
      <c r="M20" s="318">
        <v>996613</v>
      </c>
      <c r="N20" s="300">
        <f>L20-M20</f>
        <v>-11</v>
      </c>
      <c r="O20" s="300">
        <f>$F20*N20</f>
        <v>11000</v>
      </c>
      <c r="P20" s="300">
        <f>O20/1000000</f>
        <v>0.011</v>
      </c>
      <c r="Q20" s="440"/>
    </row>
    <row r="21" spans="1:17" ht="16.5" customHeight="1">
      <c r="A21" s="254">
        <v>13</v>
      </c>
      <c r="B21" s="290" t="s">
        <v>16</v>
      </c>
      <c r="C21" s="291">
        <v>5128433</v>
      </c>
      <c r="D21" s="118" t="s">
        <v>12</v>
      </c>
      <c r="E21" s="91" t="s">
        <v>323</v>
      </c>
      <c r="F21" s="298">
        <v>-2000</v>
      </c>
      <c r="G21" s="317">
        <v>3216</v>
      </c>
      <c r="H21" s="318">
        <v>3231</v>
      </c>
      <c r="I21" s="300">
        <f>G21-H21</f>
        <v>-15</v>
      </c>
      <c r="J21" s="300">
        <f>$F21*I21</f>
        <v>30000</v>
      </c>
      <c r="K21" s="300">
        <f>J21/1000000</f>
        <v>0.03</v>
      </c>
      <c r="L21" s="317">
        <v>996548</v>
      </c>
      <c r="M21" s="318">
        <v>996708</v>
      </c>
      <c r="N21" s="300">
        <f>L21-M21</f>
        <v>-160</v>
      </c>
      <c r="O21" s="300">
        <f>$F21*N21</f>
        <v>320000</v>
      </c>
      <c r="P21" s="300">
        <f>O21/1000000</f>
        <v>0.32</v>
      </c>
      <c r="Q21" s="440"/>
    </row>
    <row r="22" spans="1:17" ht="16.5" customHeight="1">
      <c r="A22" s="254">
        <v>14</v>
      </c>
      <c r="B22" s="290" t="s">
        <v>154</v>
      </c>
      <c r="C22" s="291">
        <v>4902499</v>
      </c>
      <c r="D22" s="118" t="s">
        <v>12</v>
      </c>
      <c r="E22" s="91" t="s">
        <v>323</v>
      </c>
      <c r="F22" s="298">
        <v>-1000</v>
      </c>
      <c r="G22" s="317">
        <v>16848</v>
      </c>
      <c r="H22" s="318">
        <v>16932</v>
      </c>
      <c r="I22" s="300">
        <f>G22-H22</f>
        <v>-84</v>
      </c>
      <c r="J22" s="300">
        <f>$F22*I22</f>
        <v>84000</v>
      </c>
      <c r="K22" s="300">
        <f>J22/1000000</f>
        <v>0.084</v>
      </c>
      <c r="L22" s="317">
        <v>996320</v>
      </c>
      <c r="M22" s="318">
        <v>996359</v>
      </c>
      <c r="N22" s="300">
        <f>L22-M22</f>
        <v>-39</v>
      </c>
      <c r="O22" s="300">
        <f>$F22*N22</f>
        <v>39000</v>
      </c>
      <c r="P22" s="300">
        <f>O22/1000000</f>
        <v>0.039</v>
      </c>
      <c r="Q22" s="440"/>
    </row>
    <row r="23" spans="1:17" ht="16.5" customHeight="1">
      <c r="A23" s="254">
        <v>15</v>
      </c>
      <c r="B23" s="290" t="s">
        <v>411</v>
      </c>
      <c r="C23" s="291">
        <v>5295169</v>
      </c>
      <c r="D23" s="118" t="s">
        <v>12</v>
      </c>
      <c r="E23" s="91" t="s">
        <v>323</v>
      </c>
      <c r="F23" s="298">
        <v>-1000</v>
      </c>
      <c r="G23" s="317">
        <v>953491</v>
      </c>
      <c r="H23" s="318">
        <v>953491</v>
      </c>
      <c r="I23" s="318">
        <f>G23-H23</f>
        <v>0</v>
      </c>
      <c r="J23" s="318">
        <f>$F23*I23</f>
        <v>0</v>
      </c>
      <c r="K23" s="318">
        <f>J23/1000000</f>
        <v>0</v>
      </c>
      <c r="L23" s="317">
        <v>999314</v>
      </c>
      <c r="M23" s="318">
        <v>999288</v>
      </c>
      <c r="N23" s="318">
        <f>L23-M23</f>
        <v>26</v>
      </c>
      <c r="O23" s="318">
        <f>$F23*N23</f>
        <v>-26000</v>
      </c>
      <c r="P23" s="318">
        <f>O23/1000000</f>
        <v>-0.026</v>
      </c>
      <c r="Q23" s="440"/>
    </row>
    <row r="24" spans="1:17" ht="16.5" customHeight="1">
      <c r="A24" s="269"/>
      <c r="B24" s="290"/>
      <c r="C24" s="291"/>
      <c r="D24" s="118"/>
      <c r="E24" s="91"/>
      <c r="F24" s="298">
        <v>-1000</v>
      </c>
      <c r="G24" s="317"/>
      <c r="H24" s="318"/>
      <c r="I24" s="318"/>
      <c r="J24" s="318"/>
      <c r="K24" s="318"/>
      <c r="L24" s="317">
        <v>999450</v>
      </c>
      <c r="M24" s="318">
        <v>999518</v>
      </c>
      <c r="N24" s="318">
        <f>L24-M24</f>
        <v>-68</v>
      </c>
      <c r="O24" s="318">
        <f>$F24*N24</f>
        <v>68000</v>
      </c>
      <c r="P24" s="318">
        <f>O24/1000000</f>
        <v>0.068</v>
      </c>
      <c r="Q24" s="440"/>
    </row>
    <row r="25" spans="2:17" ht="16.5" customHeight="1">
      <c r="B25" s="292" t="s">
        <v>155</v>
      </c>
      <c r="C25" s="291"/>
      <c r="D25" s="118"/>
      <c r="E25" s="118"/>
      <c r="F25" s="298"/>
      <c r="G25" s="317"/>
      <c r="H25" s="318"/>
      <c r="I25" s="300"/>
      <c r="J25" s="300"/>
      <c r="K25" s="300"/>
      <c r="L25" s="317"/>
      <c r="M25" s="318"/>
      <c r="N25" s="300"/>
      <c r="O25" s="300"/>
      <c r="P25" s="300"/>
      <c r="Q25" s="440"/>
    </row>
    <row r="26" spans="1:17" ht="16.5" customHeight="1">
      <c r="A26" s="254">
        <v>16</v>
      </c>
      <c r="B26" s="290" t="s">
        <v>14</v>
      </c>
      <c r="C26" s="291">
        <v>5295164</v>
      </c>
      <c r="D26" s="118" t="s">
        <v>12</v>
      </c>
      <c r="E26" s="91" t="s">
        <v>323</v>
      </c>
      <c r="F26" s="298">
        <v>-1000</v>
      </c>
      <c r="G26" s="317">
        <v>120055</v>
      </c>
      <c r="H26" s="318">
        <v>119562</v>
      </c>
      <c r="I26" s="300">
        <f aca="true" t="shared" si="6" ref="I26:I33">G26-H26</f>
        <v>493</v>
      </c>
      <c r="J26" s="300">
        <f aca="true" t="shared" si="7" ref="J26:J33">$F26*I26</f>
        <v>-493000</v>
      </c>
      <c r="K26" s="300">
        <f aca="true" t="shared" si="8" ref="K26:K33">J26/1000000</f>
        <v>-0.493</v>
      </c>
      <c r="L26" s="317">
        <v>19339</v>
      </c>
      <c r="M26" s="318">
        <v>19306</v>
      </c>
      <c r="N26" s="300">
        <f>L26-M26</f>
        <v>33</v>
      </c>
      <c r="O26" s="300">
        <f>$F26*N26</f>
        <v>-33000</v>
      </c>
      <c r="P26" s="300">
        <f>O26/1000000</f>
        <v>-0.033</v>
      </c>
      <c r="Q26" s="453"/>
    </row>
    <row r="27" spans="1:17" ht="16.5" customHeight="1">
      <c r="A27" s="254">
        <v>17</v>
      </c>
      <c r="B27" s="290" t="s">
        <v>15</v>
      </c>
      <c r="C27" s="291">
        <v>5128438</v>
      </c>
      <c r="D27" s="118" t="s">
        <v>12</v>
      </c>
      <c r="E27" s="91" t="s">
        <v>323</v>
      </c>
      <c r="F27" s="298">
        <v>-1000</v>
      </c>
      <c r="G27" s="317">
        <v>71</v>
      </c>
      <c r="H27" s="318">
        <v>102</v>
      </c>
      <c r="I27" s="318">
        <f t="shared" si="6"/>
        <v>-31</v>
      </c>
      <c r="J27" s="318">
        <f t="shared" si="7"/>
        <v>31000</v>
      </c>
      <c r="K27" s="318">
        <f t="shared" si="8"/>
        <v>0.031</v>
      </c>
      <c r="L27" s="317">
        <v>999906</v>
      </c>
      <c r="M27" s="318">
        <v>999910</v>
      </c>
      <c r="N27" s="318">
        <f>L27-M27</f>
        <v>-4</v>
      </c>
      <c r="O27" s="318">
        <f>$F27*N27</f>
        <v>4000</v>
      </c>
      <c r="P27" s="318">
        <f>O27/1000000</f>
        <v>0.004</v>
      </c>
      <c r="Q27" s="453"/>
    </row>
    <row r="28" spans="1:17" ht="16.5" customHeight="1">
      <c r="A28" s="254">
        <v>18</v>
      </c>
      <c r="B28" s="290" t="s">
        <v>16</v>
      </c>
      <c r="C28" s="291">
        <v>4864988</v>
      </c>
      <c r="D28" s="118" t="s">
        <v>12</v>
      </c>
      <c r="E28" s="91" t="s">
        <v>323</v>
      </c>
      <c r="F28" s="298">
        <v>-2000</v>
      </c>
      <c r="G28" s="317">
        <v>25082</v>
      </c>
      <c r="H28" s="318">
        <v>24871</v>
      </c>
      <c r="I28" s="300">
        <f t="shared" si="6"/>
        <v>211</v>
      </c>
      <c r="J28" s="300">
        <f t="shared" si="7"/>
        <v>-422000</v>
      </c>
      <c r="K28" s="300">
        <f t="shared" si="8"/>
        <v>-0.422</v>
      </c>
      <c r="L28" s="317">
        <v>998778</v>
      </c>
      <c r="M28" s="318">
        <v>998728</v>
      </c>
      <c r="N28" s="300">
        <f>L28-M28</f>
        <v>50</v>
      </c>
      <c r="O28" s="300">
        <f>$F28*N28</f>
        <v>-100000</v>
      </c>
      <c r="P28" s="300">
        <f>O28/1000000</f>
        <v>-0.1</v>
      </c>
      <c r="Q28" s="453"/>
    </row>
    <row r="29" spans="1:17" ht="17.25" customHeight="1">
      <c r="A29" s="254">
        <v>19</v>
      </c>
      <c r="B29" s="290" t="s">
        <v>154</v>
      </c>
      <c r="C29" s="291">
        <v>5295572</v>
      </c>
      <c r="D29" s="118" t="s">
        <v>12</v>
      </c>
      <c r="E29" s="91" t="s">
        <v>323</v>
      </c>
      <c r="F29" s="298">
        <v>-1000</v>
      </c>
      <c r="G29" s="317">
        <v>925357</v>
      </c>
      <c r="H29" s="318">
        <v>925769</v>
      </c>
      <c r="I29" s="318">
        <f t="shared" si="6"/>
        <v>-412</v>
      </c>
      <c r="J29" s="318">
        <f t="shared" si="7"/>
        <v>412000</v>
      </c>
      <c r="K29" s="318">
        <f t="shared" si="8"/>
        <v>0.412</v>
      </c>
      <c r="L29" s="317">
        <v>813560</v>
      </c>
      <c r="M29" s="318">
        <v>813601</v>
      </c>
      <c r="N29" s="318">
        <f>L29-M29</f>
        <v>-41</v>
      </c>
      <c r="O29" s="318">
        <f>$F29*N29</f>
        <v>41000</v>
      </c>
      <c r="P29" s="318">
        <f>O29/1000000</f>
        <v>0.041</v>
      </c>
      <c r="Q29" s="453"/>
    </row>
    <row r="30" spans="2:17" ht="17.25" customHeight="1">
      <c r="B30" s="292" t="s">
        <v>423</v>
      </c>
      <c r="C30" s="291"/>
      <c r="D30" s="118"/>
      <c r="E30" s="91"/>
      <c r="F30" s="298">
        <v>-1000</v>
      </c>
      <c r="G30" s="317">
        <v>940766</v>
      </c>
      <c r="H30" s="318">
        <v>940738</v>
      </c>
      <c r="I30" s="318">
        <f t="shared" si="6"/>
        <v>28</v>
      </c>
      <c r="J30" s="318">
        <f t="shared" si="7"/>
        <v>-28000</v>
      </c>
      <c r="K30" s="318">
        <f t="shared" si="8"/>
        <v>-0.028</v>
      </c>
      <c r="L30" s="317"/>
      <c r="M30" s="318"/>
      <c r="N30" s="318"/>
      <c r="O30" s="318"/>
      <c r="P30" s="318"/>
      <c r="Q30" s="453"/>
    </row>
    <row r="31" spans="1:17" ht="17.25" customHeight="1">
      <c r="A31" s="254">
        <v>20</v>
      </c>
      <c r="B31" s="290" t="s">
        <v>14</v>
      </c>
      <c r="C31" s="291">
        <v>5128451</v>
      </c>
      <c r="D31" s="118" t="s">
        <v>12</v>
      </c>
      <c r="E31" s="91" t="s">
        <v>323</v>
      </c>
      <c r="F31" s="298">
        <v>-800</v>
      </c>
      <c r="G31" s="317">
        <v>53425</v>
      </c>
      <c r="H31" s="318">
        <v>48077</v>
      </c>
      <c r="I31" s="300">
        <f t="shared" si="6"/>
        <v>5348</v>
      </c>
      <c r="J31" s="300">
        <f t="shared" si="7"/>
        <v>-4278400</v>
      </c>
      <c r="K31" s="300">
        <f t="shared" si="8"/>
        <v>-4.2784</v>
      </c>
      <c r="L31" s="317">
        <v>1953</v>
      </c>
      <c r="M31" s="318">
        <v>1886</v>
      </c>
      <c r="N31" s="300">
        <f>L31-M31</f>
        <v>67</v>
      </c>
      <c r="O31" s="300">
        <f>$F31*N31</f>
        <v>-53600</v>
      </c>
      <c r="P31" s="300">
        <f>O31/1000000</f>
        <v>-0.0536</v>
      </c>
      <c r="Q31" s="453"/>
    </row>
    <row r="32" spans="1:17" ht="17.25" customHeight="1">
      <c r="A32" s="254"/>
      <c r="B32" s="290"/>
      <c r="C32" s="291"/>
      <c r="D32" s="118"/>
      <c r="E32" s="91"/>
      <c r="F32" s="298"/>
      <c r="G32" s="317"/>
      <c r="H32" s="318"/>
      <c r="I32" s="300"/>
      <c r="J32" s="300"/>
      <c r="K32" s="300">
        <v>0.2512</v>
      </c>
      <c r="L32" s="317"/>
      <c r="M32" s="318"/>
      <c r="N32" s="300"/>
      <c r="O32" s="300"/>
      <c r="P32" s="300"/>
      <c r="Q32" s="453" t="s">
        <v>490</v>
      </c>
    </row>
    <row r="33" spans="1:17" ht="17.25" customHeight="1">
      <c r="A33" s="254">
        <v>21</v>
      </c>
      <c r="B33" s="290" t="s">
        <v>15</v>
      </c>
      <c r="C33" s="291">
        <v>5128459</v>
      </c>
      <c r="D33" s="118" t="s">
        <v>12</v>
      </c>
      <c r="E33" s="91" t="s">
        <v>323</v>
      </c>
      <c r="F33" s="298">
        <v>-800</v>
      </c>
      <c r="G33" s="317">
        <v>84897</v>
      </c>
      <c r="H33" s="318">
        <v>83588</v>
      </c>
      <c r="I33" s="300">
        <f t="shared" si="6"/>
        <v>1309</v>
      </c>
      <c r="J33" s="300">
        <f t="shared" si="7"/>
        <v>-1047200</v>
      </c>
      <c r="K33" s="300">
        <f t="shared" si="8"/>
        <v>-1.0472</v>
      </c>
      <c r="L33" s="317">
        <v>998899</v>
      </c>
      <c r="M33" s="318">
        <v>998843</v>
      </c>
      <c r="N33" s="300">
        <f>L33-M33</f>
        <v>56</v>
      </c>
      <c r="O33" s="300">
        <f>$F33*N33</f>
        <v>-44800</v>
      </c>
      <c r="P33" s="300">
        <f>O33/1000000</f>
        <v>-0.0448</v>
      </c>
      <c r="Q33" s="453"/>
    </row>
    <row r="34" spans="1:17" ht="17.25" customHeight="1">
      <c r="A34" s="254"/>
      <c r="B34" s="268" t="s">
        <v>156</v>
      </c>
      <c r="C34" s="291"/>
      <c r="D34" s="80"/>
      <c r="E34" s="80"/>
      <c r="F34" s="298"/>
      <c r="G34" s="317"/>
      <c r="H34" s="318"/>
      <c r="I34" s="300"/>
      <c r="J34" s="300"/>
      <c r="K34" s="300"/>
      <c r="L34" s="317"/>
      <c r="M34" s="318"/>
      <c r="N34" s="300"/>
      <c r="O34" s="300"/>
      <c r="P34" s="300"/>
      <c r="Q34" s="440"/>
    </row>
    <row r="35" spans="1:17" ht="18.75" customHeight="1">
      <c r="A35" s="254">
        <v>22</v>
      </c>
      <c r="B35" s="290" t="s">
        <v>14</v>
      </c>
      <c r="C35" s="291">
        <v>5295151</v>
      </c>
      <c r="D35" s="118" t="s">
        <v>12</v>
      </c>
      <c r="E35" s="91" t="s">
        <v>323</v>
      </c>
      <c r="F35" s="298">
        <v>-1000</v>
      </c>
      <c r="G35" s="317">
        <v>951477</v>
      </c>
      <c r="H35" s="263">
        <v>951492</v>
      </c>
      <c r="I35" s="300">
        <f aca="true" t="shared" si="9" ref="I35:I45">G35-H35</f>
        <v>-15</v>
      </c>
      <c r="J35" s="300">
        <f aca="true" t="shared" si="10" ref="J35:J46">$F35*I35</f>
        <v>15000</v>
      </c>
      <c r="K35" s="300">
        <f aca="true" t="shared" si="11" ref="K35:K46">J35/1000000</f>
        <v>0.015</v>
      </c>
      <c r="L35" s="317">
        <v>959873</v>
      </c>
      <c r="M35" s="263">
        <v>960211</v>
      </c>
      <c r="N35" s="300">
        <f aca="true" t="shared" si="12" ref="N35:N44">L35-M35</f>
        <v>-338</v>
      </c>
      <c r="O35" s="300">
        <f aca="true" t="shared" si="13" ref="O35:O44">$F35*N35</f>
        <v>338000</v>
      </c>
      <c r="P35" s="300">
        <f aca="true" t="shared" si="14" ref="P35:P44">O35/1000000</f>
        <v>0.338</v>
      </c>
      <c r="Q35" s="448"/>
    </row>
    <row r="36" spans="1:17" ht="18.75" customHeight="1">
      <c r="A36" s="254"/>
      <c r="B36" s="290"/>
      <c r="C36" s="291"/>
      <c r="D36" s="118"/>
      <c r="E36" s="91"/>
      <c r="F36" s="298"/>
      <c r="G36" s="317"/>
      <c r="H36" s="263"/>
      <c r="I36" s="300"/>
      <c r="J36" s="300"/>
      <c r="K36" s="300"/>
      <c r="L36" s="317"/>
      <c r="M36" s="263"/>
      <c r="N36" s="300"/>
      <c r="O36" s="300"/>
      <c r="P36" s="300">
        <v>-0.082</v>
      </c>
      <c r="Q36" s="453" t="s">
        <v>490</v>
      </c>
    </row>
    <row r="37" spans="1:17" ht="17.25" customHeight="1">
      <c r="A37" s="254">
        <v>23</v>
      </c>
      <c r="B37" s="290" t="s">
        <v>15</v>
      </c>
      <c r="C37" s="291">
        <v>4865036</v>
      </c>
      <c r="D37" s="118" t="s">
        <v>12</v>
      </c>
      <c r="E37" s="91" t="s">
        <v>323</v>
      </c>
      <c r="F37" s="298">
        <v>-2000</v>
      </c>
      <c r="G37" s="317">
        <v>961096</v>
      </c>
      <c r="H37" s="263">
        <v>961388</v>
      </c>
      <c r="I37" s="300">
        <f>G37-H37</f>
        <v>-292</v>
      </c>
      <c r="J37" s="300">
        <f>$F37*I37</f>
        <v>584000</v>
      </c>
      <c r="K37" s="300">
        <f>J37/1000000</f>
        <v>0.584</v>
      </c>
      <c r="L37" s="317">
        <v>991476</v>
      </c>
      <c r="M37" s="263">
        <v>992045</v>
      </c>
      <c r="N37" s="300">
        <f>L37-M37</f>
        <v>-569</v>
      </c>
      <c r="O37" s="300">
        <f>$F37*N37</f>
        <v>1138000</v>
      </c>
      <c r="P37" s="300">
        <f>O37/1000000</f>
        <v>1.138</v>
      </c>
      <c r="Q37" s="453"/>
    </row>
    <row r="38" spans="1:17" ht="15.75" customHeight="1">
      <c r="A38" s="254">
        <v>24</v>
      </c>
      <c r="B38" s="290" t="s">
        <v>16</v>
      </c>
      <c r="C38" s="291">
        <v>5295147</v>
      </c>
      <c r="D38" s="118" t="s">
        <v>12</v>
      </c>
      <c r="E38" s="91" t="s">
        <v>323</v>
      </c>
      <c r="F38" s="298">
        <v>-2000</v>
      </c>
      <c r="G38" s="317">
        <v>914456</v>
      </c>
      <c r="H38" s="263">
        <v>914510</v>
      </c>
      <c r="I38" s="300">
        <f t="shared" si="9"/>
        <v>-54</v>
      </c>
      <c r="J38" s="300">
        <f t="shared" si="10"/>
        <v>108000</v>
      </c>
      <c r="K38" s="300">
        <f t="shared" si="11"/>
        <v>0.108</v>
      </c>
      <c r="L38" s="317">
        <v>979057</v>
      </c>
      <c r="M38" s="263">
        <v>979332</v>
      </c>
      <c r="N38" s="300">
        <f t="shared" si="12"/>
        <v>-275</v>
      </c>
      <c r="O38" s="300">
        <f t="shared" si="13"/>
        <v>550000</v>
      </c>
      <c r="P38" s="300">
        <f t="shared" si="14"/>
        <v>0.55</v>
      </c>
      <c r="Q38" s="453"/>
    </row>
    <row r="39" spans="1:17" ht="15.75" customHeight="1">
      <c r="A39" s="254">
        <v>25</v>
      </c>
      <c r="B39" s="270" t="s">
        <v>154</v>
      </c>
      <c r="C39" s="291">
        <v>4865001</v>
      </c>
      <c r="D39" s="80" t="s">
        <v>12</v>
      </c>
      <c r="E39" s="91" t="s">
        <v>323</v>
      </c>
      <c r="F39" s="298">
        <v>-1000</v>
      </c>
      <c r="G39" s="317">
        <v>9598</v>
      </c>
      <c r="H39" s="318">
        <v>9679</v>
      </c>
      <c r="I39" s="300">
        <f t="shared" si="9"/>
        <v>-81</v>
      </c>
      <c r="J39" s="300">
        <f t="shared" si="10"/>
        <v>81000</v>
      </c>
      <c r="K39" s="300">
        <f t="shared" si="11"/>
        <v>0.081</v>
      </c>
      <c r="L39" s="317">
        <v>996262</v>
      </c>
      <c r="M39" s="318">
        <v>996822</v>
      </c>
      <c r="N39" s="300">
        <f t="shared" si="12"/>
        <v>-560</v>
      </c>
      <c r="O39" s="300">
        <f t="shared" si="13"/>
        <v>560000</v>
      </c>
      <c r="P39" s="300">
        <f t="shared" si="14"/>
        <v>0.56</v>
      </c>
      <c r="Q39" s="709"/>
    </row>
    <row r="40" spans="2:17" ht="15.75" customHeight="1">
      <c r="B40" s="268" t="s">
        <v>442</v>
      </c>
      <c r="C40" s="291"/>
      <c r="D40" s="80"/>
      <c r="E40" s="91"/>
      <c r="F40" s="298"/>
      <c r="G40" s="317"/>
      <c r="H40" s="318"/>
      <c r="I40" s="300"/>
      <c r="J40" s="300"/>
      <c r="K40" s="300"/>
      <c r="L40" s="317"/>
      <c r="M40" s="318"/>
      <c r="N40" s="300"/>
      <c r="O40" s="300"/>
      <c r="P40" s="300"/>
      <c r="Q40" s="709"/>
    </row>
    <row r="41" spans="1:17" ht="15.75" customHeight="1">
      <c r="A41" s="254">
        <v>26</v>
      </c>
      <c r="B41" s="270" t="s">
        <v>443</v>
      </c>
      <c r="C41" s="291">
        <v>5295131</v>
      </c>
      <c r="D41" s="80" t="s">
        <v>12</v>
      </c>
      <c r="E41" s="91" t="s">
        <v>323</v>
      </c>
      <c r="F41" s="298">
        <v>-1000</v>
      </c>
      <c r="G41" s="317">
        <v>996747</v>
      </c>
      <c r="H41" s="318">
        <v>996821</v>
      </c>
      <c r="I41" s="300">
        <f t="shared" si="9"/>
        <v>-74</v>
      </c>
      <c r="J41" s="300">
        <f t="shared" si="10"/>
        <v>74000</v>
      </c>
      <c r="K41" s="300">
        <f t="shared" si="11"/>
        <v>0.074</v>
      </c>
      <c r="L41" s="317">
        <v>53</v>
      </c>
      <c r="M41" s="318">
        <v>53</v>
      </c>
      <c r="N41" s="300">
        <f t="shared" si="12"/>
        <v>0</v>
      </c>
      <c r="O41" s="300">
        <f t="shared" si="13"/>
        <v>0</v>
      </c>
      <c r="P41" s="300">
        <f t="shared" si="14"/>
        <v>0</v>
      </c>
      <c r="Q41" s="709"/>
    </row>
    <row r="42" spans="1:17" ht="15.75" customHeight="1">
      <c r="A42" s="254"/>
      <c r="B42" s="270"/>
      <c r="C42" s="291"/>
      <c r="D42" s="80"/>
      <c r="E42" s="91"/>
      <c r="F42" s="298">
        <v>-1000</v>
      </c>
      <c r="G42" s="317">
        <v>4893</v>
      </c>
      <c r="H42" s="318">
        <v>4928</v>
      </c>
      <c r="I42" s="300">
        <f t="shared" si="9"/>
        <v>-35</v>
      </c>
      <c r="J42" s="300">
        <f t="shared" si="10"/>
        <v>35000</v>
      </c>
      <c r="K42" s="300">
        <f t="shared" si="11"/>
        <v>0.035</v>
      </c>
      <c r="L42" s="317"/>
      <c r="M42" s="318"/>
      <c r="N42" s="300"/>
      <c r="O42" s="300"/>
      <c r="P42" s="300"/>
      <c r="Q42" s="709"/>
    </row>
    <row r="43" spans="1:17" ht="15.75" customHeight="1">
      <c r="A43" s="254">
        <v>27</v>
      </c>
      <c r="B43" s="270" t="s">
        <v>444</v>
      </c>
      <c r="C43" s="291">
        <v>5295139</v>
      </c>
      <c r="D43" s="80" t="s">
        <v>12</v>
      </c>
      <c r="E43" s="91" t="s">
        <v>323</v>
      </c>
      <c r="F43" s="298">
        <v>-1000</v>
      </c>
      <c r="G43" s="317">
        <v>980435</v>
      </c>
      <c r="H43" s="318">
        <v>980585</v>
      </c>
      <c r="I43" s="300">
        <f t="shared" si="9"/>
        <v>-150</v>
      </c>
      <c r="J43" s="300">
        <f t="shared" si="10"/>
        <v>150000</v>
      </c>
      <c r="K43" s="300">
        <f t="shared" si="11"/>
        <v>0.15</v>
      </c>
      <c r="L43" s="317">
        <v>999864</v>
      </c>
      <c r="M43" s="318">
        <v>999939</v>
      </c>
      <c r="N43" s="300">
        <f t="shared" si="12"/>
        <v>-75</v>
      </c>
      <c r="O43" s="300">
        <f t="shared" si="13"/>
        <v>75000</v>
      </c>
      <c r="P43" s="300">
        <f t="shared" si="14"/>
        <v>0.075</v>
      </c>
      <c r="Q43" s="709"/>
    </row>
    <row r="44" spans="1:17" ht="15.75" customHeight="1">
      <c r="A44" s="254">
        <v>28</v>
      </c>
      <c r="B44" s="270" t="s">
        <v>445</v>
      </c>
      <c r="C44" s="291">
        <v>5295173</v>
      </c>
      <c r="D44" s="80" t="s">
        <v>12</v>
      </c>
      <c r="E44" s="91" t="s">
        <v>323</v>
      </c>
      <c r="F44" s="298">
        <v>-1000</v>
      </c>
      <c r="G44" s="317">
        <v>244807</v>
      </c>
      <c r="H44" s="318">
        <v>243821</v>
      </c>
      <c r="I44" s="300">
        <f t="shared" si="9"/>
        <v>986</v>
      </c>
      <c r="J44" s="300">
        <f t="shared" si="10"/>
        <v>-986000</v>
      </c>
      <c r="K44" s="300">
        <f t="shared" si="11"/>
        <v>-0.986</v>
      </c>
      <c r="L44" s="317">
        <v>81745</v>
      </c>
      <c r="M44" s="318">
        <v>81685</v>
      </c>
      <c r="N44" s="300">
        <f t="shared" si="12"/>
        <v>60</v>
      </c>
      <c r="O44" s="300">
        <f t="shared" si="13"/>
        <v>-60000</v>
      </c>
      <c r="P44" s="300">
        <f t="shared" si="14"/>
        <v>-0.06</v>
      </c>
      <c r="Q44" s="709"/>
    </row>
    <row r="45" spans="1:17" ht="15.75" customHeight="1">
      <c r="A45" s="254"/>
      <c r="B45" s="270"/>
      <c r="C45" s="291"/>
      <c r="D45" s="80"/>
      <c r="E45" s="91"/>
      <c r="F45" s="298">
        <v>-1000</v>
      </c>
      <c r="G45" s="317">
        <v>241840</v>
      </c>
      <c r="H45" s="318">
        <v>241272</v>
      </c>
      <c r="I45" s="300">
        <f t="shared" si="9"/>
        <v>568</v>
      </c>
      <c r="J45" s="300">
        <f t="shared" si="10"/>
        <v>-568000</v>
      </c>
      <c r="K45" s="300">
        <f t="shared" si="11"/>
        <v>-0.568</v>
      </c>
      <c r="L45" s="317"/>
      <c r="M45" s="318"/>
      <c r="N45" s="300"/>
      <c r="O45" s="300"/>
      <c r="P45" s="300"/>
      <c r="Q45" s="709"/>
    </row>
    <row r="46" spans="1:17" ht="15.75" customHeight="1">
      <c r="A46" s="254"/>
      <c r="B46" s="270"/>
      <c r="C46" s="291"/>
      <c r="D46" s="80"/>
      <c r="E46" s="91"/>
      <c r="F46" s="298">
        <v>1000</v>
      </c>
      <c r="G46" s="317"/>
      <c r="H46" s="318"/>
      <c r="I46" s="300"/>
      <c r="J46" s="300"/>
      <c r="K46" s="300">
        <v>0.298</v>
      </c>
      <c r="L46" s="317"/>
      <c r="M46" s="318"/>
      <c r="N46" s="300"/>
      <c r="O46" s="300"/>
      <c r="P46" s="300"/>
      <c r="Q46" s="709" t="s">
        <v>490</v>
      </c>
    </row>
    <row r="47" spans="1:17" ht="15.75" customHeight="1">
      <c r="A47" s="254">
        <v>29</v>
      </c>
      <c r="B47" s="270" t="s">
        <v>446</v>
      </c>
      <c r="C47" s="291">
        <v>5100228</v>
      </c>
      <c r="D47" s="80" t="s">
        <v>12</v>
      </c>
      <c r="E47" s="91" t="s">
        <v>323</v>
      </c>
      <c r="F47" s="298">
        <v>-2000</v>
      </c>
      <c r="G47" s="317">
        <v>3119</v>
      </c>
      <c r="H47" s="318">
        <v>2954</v>
      </c>
      <c r="I47" s="300">
        <f>G47-H47</f>
        <v>165</v>
      </c>
      <c r="J47" s="300">
        <f>$F47*I47</f>
        <v>-330000</v>
      </c>
      <c r="K47" s="300">
        <f>J47/1000000</f>
        <v>-0.33</v>
      </c>
      <c r="L47" s="317">
        <v>25</v>
      </c>
      <c r="M47" s="318">
        <v>8</v>
      </c>
      <c r="N47" s="300">
        <f>L47-M47</f>
        <v>17</v>
      </c>
      <c r="O47" s="300">
        <f>$F47*N47</f>
        <v>-34000</v>
      </c>
      <c r="P47" s="300">
        <f>O47/1000000</f>
        <v>-0.034</v>
      </c>
      <c r="Q47" s="709"/>
    </row>
    <row r="48" spans="1:17" ht="17.25" customHeight="1">
      <c r="A48" s="254"/>
      <c r="B48" s="292" t="s">
        <v>157</v>
      </c>
      <c r="C48" s="291"/>
      <c r="D48" s="118"/>
      <c r="E48" s="118"/>
      <c r="F48" s="298"/>
      <c r="G48" s="317"/>
      <c r="H48" s="318"/>
      <c r="I48" s="300"/>
      <c r="J48" s="300"/>
      <c r="K48" s="300"/>
      <c r="L48" s="317"/>
      <c r="M48" s="318"/>
      <c r="N48" s="300"/>
      <c r="O48" s="300"/>
      <c r="P48" s="300"/>
      <c r="Q48" s="440"/>
    </row>
    <row r="49" spans="2:17" ht="19.5" customHeight="1">
      <c r="B49" s="292" t="s">
        <v>37</v>
      </c>
      <c r="C49" s="291"/>
      <c r="D49" s="118"/>
      <c r="E49" s="118"/>
      <c r="F49" s="298"/>
      <c r="G49" s="317"/>
      <c r="H49" s="318"/>
      <c r="I49" s="300"/>
      <c r="J49" s="300"/>
      <c r="K49" s="300"/>
      <c r="L49" s="317"/>
      <c r="M49" s="318"/>
      <c r="N49" s="300"/>
      <c r="O49" s="300"/>
      <c r="P49" s="300"/>
      <c r="Q49" s="440"/>
    </row>
    <row r="50" spans="1:17" ht="22.5" customHeight="1">
      <c r="A50" s="254">
        <v>30</v>
      </c>
      <c r="B50" s="290" t="s">
        <v>158</v>
      </c>
      <c r="C50" s="291">
        <v>4864787</v>
      </c>
      <c r="D50" s="118" t="s">
        <v>12</v>
      </c>
      <c r="E50" s="91" t="s">
        <v>323</v>
      </c>
      <c r="F50" s="298">
        <v>800</v>
      </c>
      <c r="G50" s="317">
        <v>346</v>
      </c>
      <c r="H50" s="318">
        <v>346</v>
      </c>
      <c r="I50" s="300">
        <f>G50-H50</f>
        <v>0</v>
      </c>
      <c r="J50" s="300">
        <f>$F50*I50</f>
        <v>0</v>
      </c>
      <c r="K50" s="300">
        <f>J50/1000000</f>
        <v>0</v>
      </c>
      <c r="L50" s="317">
        <v>629</v>
      </c>
      <c r="M50" s="318">
        <v>628</v>
      </c>
      <c r="N50" s="300">
        <f>L50-M50</f>
        <v>1</v>
      </c>
      <c r="O50" s="300">
        <f>$F50*N50</f>
        <v>800</v>
      </c>
      <c r="P50" s="300">
        <f>O50/1000000</f>
        <v>0.0008</v>
      </c>
      <c r="Q50" s="440"/>
    </row>
    <row r="51" spans="1:17" ht="15.75" customHeight="1">
      <c r="A51" s="254"/>
      <c r="B51" s="268" t="s">
        <v>159</v>
      </c>
      <c r="C51" s="291"/>
      <c r="D51" s="80"/>
      <c r="E51" s="80"/>
      <c r="F51" s="298"/>
      <c r="G51" s="317"/>
      <c r="H51" s="318"/>
      <c r="I51" s="300"/>
      <c r="J51" s="300"/>
      <c r="K51" s="300"/>
      <c r="L51" s="317"/>
      <c r="M51" s="318"/>
      <c r="N51" s="300"/>
      <c r="O51" s="300"/>
      <c r="P51" s="300"/>
      <c r="Q51" s="440"/>
    </row>
    <row r="52" spans="1:17" ht="15.75" customHeight="1">
      <c r="A52" s="254">
        <v>31</v>
      </c>
      <c r="B52" s="270" t="s">
        <v>14</v>
      </c>
      <c r="C52" s="291">
        <v>5269210</v>
      </c>
      <c r="D52" s="80" t="s">
        <v>12</v>
      </c>
      <c r="E52" s="91" t="s">
        <v>323</v>
      </c>
      <c r="F52" s="298">
        <v>-1000</v>
      </c>
      <c r="G52" s="317">
        <v>941988</v>
      </c>
      <c r="H52" s="318">
        <v>943605</v>
      </c>
      <c r="I52" s="300">
        <f>G52-H52</f>
        <v>-1617</v>
      </c>
      <c r="J52" s="300">
        <f>$F52*I52</f>
        <v>1617000</v>
      </c>
      <c r="K52" s="300">
        <f>J52/1000000</f>
        <v>1.617</v>
      </c>
      <c r="L52" s="317">
        <v>965460</v>
      </c>
      <c r="M52" s="318">
        <v>965473</v>
      </c>
      <c r="N52" s="300">
        <f>L52-M52</f>
        <v>-13</v>
      </c>
      <c r="O52" s="300">
        <f>$F52*N52</f>
        <v>13000</v>
      </c>
      <c r="P52" s="300">
        <f>O52/1000000</f>
        <v>0.013</v>
      </c>
      <c r="Q52" s="440"/>
    </row>
    <row r="53" spans="1:17" ht="15.75" customHeight="1">
      <c r="A53" s="254">
        <v>32</v>
      </c>
      <c r="B53" s="290" t="s">
        <v>15</v>
      </c>
      <c r="C53" s="291">
        <v>5269211</v>
      </c>
      <c r="D53" s="118" t="s">
        <v>12</v>
      </c>
      <c r="E53" s="91" t="s">
        <v>323</v>
      </c>
      <c r="F53" s="298">
        <v>-1000</v>
      </c>
      <c r="G53" s="317">
        <v>976072</v>
      </c>
      <c r="H53" s="318">
        <v>977208</v>
      </c>
      <c r="I53" s="300">
        <f>G53-H53</f>
        <v>-1136</v>
      </c>
      <c r="J53" s="300">
        <f>$F53*I53</f>
        <v>1136000</v>
      </c>
      <c r="K53" s="300">
        <f>J53/1000000</f>
        <v>1.136</v>
      </c>
      <c r="L53" s="317">
        <v>983983</v>
      </c>
      <c r="M53" s="318">
        <v>983983</v>
      </c>
      <c r="N53" s="300">
        <f>L53-M53</f>
        <v>0</v>
      </c>
      <c r="O53" s="300">
        <f>$F53*N53</f>
        <v>0</v>
      </c>
      <c r="P53" s="300">
        <f>O53/1000000</f>
        <v>0</v>
      </c>
      <c r="Q53" s="656"/>
    </row>
    <row r="54" spans="1:17" ht="15.75" customHeight="1">
      <c r="A54" s="254">
        <v>33</v>
      </c>
      <c r="B54" s="290" t="s">
        <v>16</v>
      </c>
      <c r="C54" s="291">
        <v>5269209</v>
      </c>
      <c r="D54" s="118" t="s">
        <v>12</v>
      </c>
      <c r="E54" s="91" t="s">
        <v>323</v>
      </c>
      <c r="F54" s="298">
        <v>-1000</v>
      </c>
      <c r="G54" s="317">
        <v>92164</v>
      </c>
      <c r="H54" s="318">
        <v>90667</v>
      </c>
      <c r="I54" s="300">
        <f>G54-H54</f>
        <v>1497</v>
      </c>
      <c r="J54" s="300">
        <f>$F54*I54</f>
        <v>-1497000</v>
      </c>
      <c r="K54" s="300">
        <f>J54/1000000</f>
        <v>-1.497</v>
      </c>
      <c r="L54" s="317">
        <v>985625</v>
      </c>
      <c r="M54" s="318">
        <v>985624</v>
      </c>
      <c r="N54" s="300">
        <f>L54-M54</f>
        <v>1</v>
      </c>
      <c r="O54" s="300">
        <f>$F54*N54</f>
        <v>-1000</v>
      </c>
      <c r="P54" s="300">
        <f>O54/1000000</f>
        <v>-0.001</v>
      </c>
      <c r="Q54" s="656"/>
    </row>
    <row r="55" spans="1:17" ht="15.75" customHeight="1">
      <c r="A55" s="269"/>
      <c r="B55" s="290"/>
      <c r="C55" s="291"/>
      <c r="D55" s="118"/>
      <c r="E55" s="91"/>
      <c r="F55" s="298"/>
      <c r="G55" s="317"/>
      <c r="H55" s="318"/>
      <c r="I55" s="300"/>
      <c r="J55" s="300"/>
      <c r="K55" s="300"/>
      <c r="L55" s="317"/>
      <c r="M55" s="318"/>
      <c r="N55" s="300"/>
      <c r="O55" s="300"/>
      <c r="P55" s="300"/>
      <c r="Q55" s="656"/>
    </row>
    <row r="56" spans="2:17" ht="22.5" customHeight="1">
      <c r="B56" s="268" t="s">
        <v>451</v>
      </c>
      <c r="C56" s="291"/>
      <c r="D56" s="118"/>
      <c r="E56" s="91"/>
      <c r="F56" s="298"/>
      <c r="G56" s="317"/>
      <c r="H56" s="318"/>
      <c r="I56" s="300"/>
      <c r="J56" s="300"/>
      <c r="K56" s="300"/>
      <c r="L56" s="317"/>
      <c r="M56" s="318"/>
      <c r="N56" s="300"/>
      <c r="O56" s="300"/>
      <c r="P56" s="300"/>
      <c r="Q56" s="656"/>
    </row>
    <row r="57" spans="1:17" ht="22.5" customHeight="1">
      <c r="A57" s="254">
        <v>34</v>
      </c>
      <c r="B57" s="270" t="s">
        <v>445</v>
      </c>
      <c r="C57" s="291">
        <v>5128460</v>
      </c>
      <c r="D57" s="80" t="s">
        <v>12</v>
      </c>
      <c r="E57" s="91" t="s">
        <v>323</v>
      </c>
      <c r="F57" s="298">
        <v>-800</v>
      </c>
      <c r="G57" s="317">
        <v>29033</v>
      </c>
      <c r="H57" s="318">
        <v>28948</v>
      </c>
      <c r="I57" s="300">
        <f>G57-H57</f>
        <v>85</v>
      </c>
      <c r="J57" s="300">
        <f>$F57*I57</f>
        <v>-68000</v>
      </c>
      <c r="K57" s="300">
        <f>J57/1000000</f>
        <v>-0.068</v>
      </c>
      <c r="L57" s="317">
        <v>999226</v>
      </c>
      <c r="M57" s="318">
        <v>999184</v>
      </c>
      <c r="N57" s="300">
        <f>L57-M57</f>
        <v>42</v>
      </c>
      <c r="O57" s="300">
        <f>$F57*N57</f>
        <v>-33600</v>
      </c>
      <c r="P57" s="300">
        <f>O57/1000000</f>
        <v>-0.0336</v>
      </c>
      <c r="Q57" s="656"/>
    </row>
    <row r="58" spans="1:17" ht="22.5" customHeight="1">
      <c r="A58" s="254">
        <v>35</v>
      </c>
      <c r="B58" s="270" t="s">
        <v>446</v>
      </c>
      <c r="C58" s="291">
        <v>5295149</v>
      </c>
      <c r="D58" s="80" t="s">
        <v>12</v>
      </c>
      <c r="E58" s="91" t="s">
        <v>323</v>
      </c>
      <c r="F58" s="298">
        <v>-1600</v>
      </c>
      <c r="G58" s="317">
        <v>48208</v>
      </c>
      <c r="H58" s="318">
        <v>48162</v>
      </c>
      <c r="I58" s="300">
        <f>G58-H58</f>
        <v>46</v>
      </c>
      <c r="J58" s="300">
        <f>$F58*I58</f>
        <v>-73600</v>
      </c>
      <c r="K58" s="300">
        <f>J58/1000000</f>
        <v>-0.0736</v>
      </c>
      <c r="L58" s="317">
        <v>978991</v>
      </c>
      <c r="M58" s="318">
        <v>978935</v>
      </c>
      <c r="N58" s="300">
        <f>L58-M58</f>
        <v>56</v>
      </c>
      <c r="O58" s="300">
        <f>$F58*N58</f>
        <v>-89600</v>
      </c>
      <c r="P58" s="300">
        <f>O58/1000000</f>
        <v>-0.0896</v>
      </c>
      <c r="Q58" s="656"/>
    </row>
    <row r="59" spans="2:17" ht="18.75" customHeight="1">
      <c r="B59" s="292" t="s">
        <v>160</v>
      </c>
      <c r="C59" s="291"/>
      <c r="D59" s="118"/>
      <c r="E59" s="118"/>
      <c r="F59" s="296"/>
      <c r="G59" s="317"/>
      <c r="H59" s="318"/>
      <c r="I59" s="300"/>
      <c r="J59" s="300"/>
      <c r="K59" s="300"/>
      <c r="L59" s="317"/>
      <c r="M59" s="318"/>
      <c r="N59" s="300"/>
      <c r="O59" s="300"/>
      <c r="P59" s="300"/>
      <c r="Q59" s="440"/>
    </row>
    <row r="60" spans="1:17" ht="22.5" customHeight="1">
      <c r="A60" s="254">
        <v>36</v>
      </c>
      <c r="B60" s="290" t="s">
        <v>400</v>
      </c>
      <c r="C60" s="291">
        <v>4865010</v>
      </c>
      <c r="D60" s="118" t="s">
        <v>12</v>
      </c>
      <c r="E60" s="91" t="s">
        <v>323</v>
      </c>
      <c r="F60" s="298">
        <v>-2000</v>
      </c>
      <c r="G60" s="317">
        <v>997105</v>
      </c>
      <c r="H60" s="318">
        <v>997419</v>
      </c>
      <c r="I60" s="300">
        <f>G60-H60</f>
        <v>-314</v>
      </c>
      <c r="J60" s="300">
        <f>$F60*I60</f>
        <v>628000</v>
      </c>
      <c r="K60" s="300">
        <f>J60/1000000</f>
        <v>0.628</v>
      </c>
      <c r="L60" s="317">
        <v>984289</v>
      </c>
      <c r="M60" s="318">
        <v>984229</v>
      </c>
      <c r="N60" s="300">
        <f>L60-M60</f>
        <v>60</v>
      </c>
      <c r="O60" s="300">
        <f>$F60*N60</f>
        <v>-120000</v>
      </c>
      <c r="P60" s="300">
        <f>O60/1000000</f>
        <v>-0.12</v>
      </c>
      <c r="Q60" s="440"/>
    </row>
    <row r="61" spans="1:17" ht="22.5" customHeight="1">
      <c r="A61" s="254">
        <v>37</v>
      </c>
      <c r="B61" s="290" t="s">
        <v>401</v>
      </c>
      <c r="C61" s="291">
        <v>5128458</v>
      </c>
      <c r="D61" s="118" t="s">
        <v>12</v>
      </c>
      <c r="E61" s="91" t="s">
        <v>323</v>
      </c>
      <c r="F61" s="298">
        <v>-500</v>
      </c>
      <c r="G61" s="317">
        <v>5482</v>
      </c>
      <c r="H61" s="318">
        <v>6211</v>
      </c>
      <c r="I61" s="300">
        <f>G61-H61</f>
        <v>-729</v>
      </c>
      <c r="J61" s="300">
        <f>$F61*I61</f>
        <v>364500</v>
      </c>
      <c r="K61" s="300">
        <f>J61/1000000</f>
        <v>0.3645</v>
      </c>
      <c r="L61" s="317">
        <v>990851</v>
      </c>
      <c r="M61" s="318">
        <v>990709</v>
      </c>
      <c r="N61" s="300">
        <f>L61-M61</f>
        <v>142</v>
      </c>
      <c r="O61" s="300">
        <f>$F61*N61</f>
        <v>-71000</v>
      </c>
      <c r="P61" s="300">
        <f>O61/1000000</f>
        <v>-0.071</v>
      </c>
      <c r="Q61" s="440"/>
    </row>
    <row r="62" spans="1:17" ht="22.5" customHeight="1">
      <c r="A62" s="269">
        <v>38</v>
      </c>
      <c r="B62" s="270" t="s">
        <v>402</v>
      </c>
      <c r="C62" s="291">
        <v>4864933</v>
      </c>
      <c r="D62" s="80" t="s">
        <v>12</v>
      </c>
      <c r="E62" s="91" t="s">
        <v>323</v>
      </c>
      <c r="F62" s="298">
        <v>-1000</v>
      </c>
      <c r="G62" s="317">
        <v>22663</v>
      </c>
      <c r="H62" s="318">
        <v>22634</v>
      </c>
      <c r="I62" s="300">
        <f>G62-H62</f>
        <v>29</v>
      </c>
      <c r="J62" s="300">
        <f>$F62*I62</f>
        <v>-29000</v>
      </c>
      <c r="K62" s="300">
        <f>J62/1000000</f>
        <v>-0.029</v>
      </c>
      <c r="L62" s="317">
        <v>31864</v>
      </c>
      <c r="M62" s="318">
        <v>31739</v>
      </c>
      <c r="N62" s="300">
        <f>L62-M62</f>
        <v>125</v>
      </c>
      <c r="O62" s="300">
        <f>$F62*N62</f>
        <v>-125000</v>
      </c>
      <c r="P62" s="300">
        <f>O62/1000000</f>
        <v>-0.125</v>
      </c>
      <c r="Q62" s="440"/>
    </row>
    <row r="63" spans="1:17" ht="22.5" customHeight="1">
      <c r="A63" s="269">
        <v>39</v>
      </c>
      <c r="B63" s="290" t="s">
        <v>403</v>
      </c>
      <c r="C63" s="291">
        <v>4864904</v>
      </c>
      <c r="D63" s="118" t="s">
        <v>12</v>
      </c>
      <c r="E63" s="91" t="s">
        <v>323</v>
      </c>
      <c r="F63" s="298">
        <v>-1000</v>
      </c>
      <c r="G63" s="317">
        <v>2329</v>
      </c>
      <c r="H63" s="318">
        <v>2726</v>
      </c>
      <c r="I63" s="300">
        <f>G63-H63</f>
        <v>-397</v>
      </c>
      <c r="J63" s="300">
        <f>$F63*I63</f>
        <v>397000</v>
      </c>
      <c r="K63" s="300">
        <f>J63/1000000</f>
        <v>0.397</v>
      </c>
      <c r="L63" s="317">
        <v>996553</v>
      </c>
      <c r="M63" s="318">
        <v>996457</v>
      </c>
      <c r="N63" s="300">
        <f>L63-M63</f>
        <v>96</v>
      </c>
      <c r="O63" s="300">
        <f>$F63*N63</f>
        <v>-96000</v>
      </c>
      <c r="P63" s="300">
        <f>O63/1000000</f>
        <v>-0.096</v>
      </c>
      <c r="Q63" s="440"/>
    </row>
    <row r="64" spans="1:17" ht="22.5" customHeight="1">
      <c r="A64" s="269">
        <v>40</v>
      </c>
      <c r="B64" s="290" t="s">
        <v>404</v>
      </c>
      <c r="C64" s="291">
        <v>4864942</v>
      </c>
      <c r="D64" s="118" t="s">
        <v>12</v>
      </c>
      <c r="E64" s="91" t="s">
        <v>323</v>
      </c>
      <c r="F64" s="300">
        <v>-1000</v>
      </c>
      <c r="G64" s="317">
        <v>627</v>
      </c>
      <c r="H64" s="318">
        <v>847</v>
      </c>
      <c r="I64" s="300">
        <f>G64-H64</f>
        <v>-220</v>
      </c>
      <c r="J64" s="300">
        <f>$F64*I64</f>
        <v>220000</v>
      </c>
      <c r="K64" s="300">
        <f>J64/1000000</f>
        <v>0.22</v>
      </c>
      <c r="L64" s="317">
        <v>670</v>
      </c>
      <c r="M64" s="318">
        <v>410</v>
      </c>
      <c r="N64" s="300">
        <f>L64-M64</f>
        <v>260</v>
      </c>
      <c r="O64" s="300">
        <f>$F64*N64</f>
        <v>-260000</v>
      </c>
      <c r="P64" s="300">
        <f>O64/1000000</f>
        <v>-0.26</v>
      </c>
      <c r="Q64" s="440"/>
    </row>
    <row r="65" spans="1:17" ht="18" customHeight="1" thickBot="1">
      <c r="A65" s="372" t="s">
        <v>312</v>
      </c>
      <c r="B65" s="293"/>
      <c r="C65" s="294"/>
      <c r="D65" s="246"/>
      <c r="E65" s="247"/>
      <c r="F65" s="298"/>
      <c r="G65" s="426"/>
      <c r="H65" s="427"/>
      <c r="I65" s="304"/>
      <c r="J65" s="304"/>
      <c r="K65" s="304"/>
      <c r="L65" s="426"/>
      <c r="M65" s="427"/>
      <c r="N65" s="304"/>
      <c r="O65" s="304"/>
      <c r="P65" s="552" t="str">
        <f>NDPL!$Q$1</f>
        <v>JULY-2021</v>
      </c>
      <c r="Q65" s="552"/>
    </row>
    <row r="66" spans="1:17" ht="18" customHeight="1" thickTop="1">
      <c r="A66" s="265"/>
      <c r="B66" s="268" t="s">
        <v>161</v>
      </c>
      <c r="C66" s="291"/>
      <c r="D66" s="80"/>
      <c r="E66" s="80"/>
      <c r="F66" s="385"/>
      <c r="G66" s="317"/>
      <c r="H66" s="318"/>
      <c r="I66" s="300"/>
      <c r="J66" s="300"/>
      <c r="K66" s="300"/>
      <c r="L66" s="317"/>
      <c r="M66" s="318"/>
      <c r="N66" s="300"/>
      <c r="O66" s="300"/>
      <c r="P66" s="300"/>
      <c r="Q66" s="428"/>
    </row>
    <row r="67" spans="1:17" ht="18" customHeight="1">
      <c r="A67" s="254">
        <v>41</v>
      </c>
      <c r="B67" s="290" t="s">
        <v>14</v>
      </c>
      <c r="C67" s="291">
        <v>4864962</v>
      </c>
      <c r="D67" s="118" t="s">
        <v>12</v>
      </c>
      <c r="E67" s="91" t="s">
        <v>323</v>
      </c>
      <c r="F67" s="298">
        <v>-1000</v>
      </c>
      <c r="G67" s="317">
        <v>51556</v>
      </c>
      <c r="H67" s="318">
        <v>51459</v>
      </c>
      <c r="I67" s="300">
        <f>G67-H67</f>
        <v>97</v>
      </c>
      <c r="J67" s="300">
        <f>$F67*I67</f>
        <v>-97000</v>
      </c>
      <c r="K67" s="300">
        <f>J67/1000000</f>
        <v>-0.097</v>
      </c>
      <c r="L67" s="317">
        <v>999655</v>
      </c>
      <c r="M67" s="318">
        <v>999581</v>
      </c>
      <c r="N67" s="300">
        <f>L67-M67</f>
        <v>74</v>
      </c>
      <c r="O67" s="300">
        <f>$F67*N67</f>
        <v>-74000</v>
      </c>
      <c r="P67" s="300">
        <f>O67/1000000</f>
        <v>-0.074</v>
      </c>
      <c r="Q67" s="439"/>
    </row>
    <row r="68" spans="1:17" ht="18" customHeight="1">
      <c r="A68" s="254">
        <v>42</v>
      </c>
      <c r="B68" s="290" t="s">
        <v>15</v>
      </c>
      <c r="C68" s="291">
        <v>4865038</v>
      </c>
      <c r="D68" s="118" t="s">
        <v>12</v>
      </c>
      <c r="E68" s="91" t="s">
        <v>323</v>
      </c>
      <c r="F68" s="298">
        <v>-1000</v>
      </c>
      <c r="G68" s="317">
        <v>12371</v>
      </c>
      <c r="H68" s="318">
        <v>12260</v>
      </c>
      <c r="I68" s="300">
        <f>G68-H68</f>
        <v>111</v>
      </c>
      <c r="J68" s="300">
        <f>$F68*I68</f>
        <v>-111000</v>
      </c>
      <c r="K68" s="300">
        <f>J68/1000000</f>
        <v>-0.111</v>
      </c>
      <c r="L68" s="317">
        <v>528</v>
      </c>
      <c r="M68" s="318">
        <v>321</v>
      </c>
      <c r="N68" s="300">
        <f>L68-M68</f>
        <v>207</v>
      </c>
      <c r="O68" s="300">
        <f>$F68*N68</f>
        <v>-207000</v>
      </c>
      <c r="P68" s="300">
        <f>O68/1000000</f>
        <v>-0.207</v>
      </c>
      <c r="Q68" s="428"/>
    </row>
    <row r="69" spans="1:17" ht="18" customHeight="1">
      <c r="A69" s="254">
        <v>43</v>
      </c>
      <c r="B69" s="290" t="s">
        <v>16</v>
      </c>
      <c r="C69" s="291">
        <v>5295165</v>
      </c>
      <c r="D69" s="118" t="s">
        <v>12</v>
      </c>
      <c r="E69" s="91" t="s">
        <v>323</v>
      </c>
      <c r="F69" s="298">
        <v>-1000</v>
      </c>
      <c r="G69" s="317">
        <v>7288</v>
      </c>
      <c r="H69" s="318">
        <v>7224</v>
      </c>
      <c r="I69" s="300">
        <f>G69-H69</f>
        <v>64</v>
      </c>
      <c r="J69" s="300">
        <f>$F69*I69</f>
        <v>-64000</v>
      </c>
      <c r="K69" s="300">
        <f>J69/1000000</f>
        <v>-0.064</v>
      </c>
      <c r="L69" s="317">
        <v>998384</v>
      </c>
      <c r="M69" s="318">
        <v>998365</v>
      </c>
      <c r="N69" s="300">
        <f>L69-M69</f>
        <v>19</v>
      </c>
      <c r="O69" s="300">
        <f>$F69*N69</f>
        <v>-19000</v>
      </c>
      <c r="P69" s="300">
        <f>O69/1000000</f>
        <v>-0.019</v>
      </c>
      <c r="Q69" s="443"/>
    </row>
    <row r="70" spans="1:17" ht="18" customHeight="1">
      <c r="A70" s="269"/>
      <c r="B70" s="290"/>
      <c r="C70" s="291"/>
      <c r="D70" s="118"/>
      <c r="E70" s="91"/>
      <c r="F70" s="298">
        <v>-1000</v>
      </c>
      <c r="G70" s="317">
        <v>7136</v>
      </c>
      <c r="H70" s="318">
        <v>7156</v>
      </c>
      <c r="I70" s="300">
        <f>G70-H70</f>
        <v>-20</v>
      </c>
      <c r="J70" s="300">
        <f>$F70*I70</f>
        <v>20000</v>
      </c>
      <c r="K70" s="300">
        <f>J70/1000000</f>
        <v>0.02</v>
      </c>
      <c r="L70" s="317">
        <v>998034</v>
      </c>
      <c r="M70" s="318">
        <v>998178</v>
      </c>
      <c r="N70" s="300">
        <f>L70-M70</f>
        <v>-144</v>
      </c>
      <c r="O70" s="300">
        <f>$F70*N70</f>
        <v>144000</v>
      </c>
      <c r="P70" s="300">
        <f>O70/1000000</f>
        <v>0.144</v>
      </c>
      <c r="Q70" s="443"/>
    </row>
    <row r="71" spans="2:17" ht="18" customHeight="1">
      <c r="B71" s="292" t="s">
        <v>162</v>
      </c>
      <c r="C71" s="291"/>
      <c r="D71" s="118"/>
      <c r="E71" s="118"/>
      <c r="F71" s="298"/>
      <c r="G71" s="317"/>
      <c r="H71" s="318"/>
      <c r="I71" s="300"/>
      <c r="J71" s="300"/>
      <c r="K71" s="300"/>
      <c r="L71" s="317"/>
      <c r="M71" s="318"/>
      <c r="N71" s="300"/>
      <c r="O71" s="300"/>
      <c r="P71" s="300"/>
      <c r="Q71" s="428"/>
    </row>
    <row r="72" spans="1:17" ht="18" customHeight="1">
      <c r="A72" s="254">
        <v>44</v>
      </c>
      <c r="B72" s="290" t="s">
        <v>14</v>
      </c>
      <c r="C72" s="291">
        <v>4864928</v>
      </c>
      <c r="D72" s="118" t="s">
        <v>12</v>
      </c>
      <c r="E72" s="91" t="s">
        <v>323</v>
      </c>
      <c r="F72" s="298">
        <v>-1000</v>
      </c>
      <c r="G72" s="317">
        <v>6077</v>
      </c>
      <c r="H72" s="318">
        <v>6070</v>
      </c>
      <c r="I72" s="300">
        <f>G72-H72</f>
        <v>7</v>
      </c>
      <c r="J72" s="300">
        <f>$F72*I72</f>
        <v>-7000</v>
      </c>
      <c r="K72" s="300">
        <f>J72/1000000</f>
        <v>-0.007</v>
      </c>
      <c r="L72" s="317">
        <v>458</v>
      </c>
      <c r="M72" s="318">
        <v>336</v>
      </c>
      <c r="N72" s="300">
        <f>L72-M72</f>
        <v>122</v>
      </c>
      <c r="O72" s="300">
        <f>$F72*N72</f>
        <v>-122000</v>
      </c>
      <c r="P72" s="300">
        <f>O72/1000000</f>
        <v>-0.122</v>
      </c>
      <c r="Q72" s="428"/>
    </row>
    <row r="73" spans="1:17" ht="18" customHeight="1">
      <c r="A73" s="254">
        <v>45</v>
      </c>
      <c r="B73" s="290" t="s">
        <v>15</v>
      </c>
      <c r="C73" s="291">
        <v>4864967</v>
      </c>
      <c r="D73" s="118" t="s">
        <v>12</v>
      </c>
      <c r="E73" s="91" t="s">
        <v>323</v>
      </c>
      <c r="F73" s="298">
        <v>-1000</v>
      </c>
      <c r="G73" s="317">
        <v>6669</v>
      </c>
      <c r="H73" s="318">
        <v>7323</v>
      </c>
      <c r="I73" s="300">
        <f>G73-H73</f>
        <v>-654</v>
      </c>
      <c r="J73" s="300">
        <f>$F73*I73</f>
        <v>654000</v>
      </c>
      <c r="K73" s="300">
        <f>J73/1000000</f>
        <v>0.654</v>
      </c>
      <c r="L73" s="317">
        <v>925068</v>
      </c>
      <c r="M73" s="318">
        <v>924938</v>
      </c>
      <c r="N73" s="300">
        <f>L73-M73</f>
        <v>130</v>
      </c>
      <c r="O73" s="300">
        <f>$F73*N73</f>
        <v>-130000</v>
      </c>
      <c r="P73" s="300">
        <f>O73/1000000</f>
        <v>-0.13</v>
      </c>
      <c r="Q73" s="428"/>
    </row>
    <row r="74" spans="1:17" ht="18" customHeight="1">
      <c r="A74" s="254">
        <v>46</v>
      </c>
      <c r="B74" s="290" t="s">
        <v>16</v>
      </c>
      <c r="C74" s="291">
        <v>5295144</v>
      </c>
      <c r="D74" s="118" t="s">
        <v>12</v>
      </c>
      <c r="E74" s="91" t="s">
        <v>323</v>
      </c>
      <c r="F74" s="298">
        <v>-1000</v>
      </c>
      <c r="G74" s="317">
        <v>61997</v>
      </c>
      <c r="H74" s="318">
        <v>61966</v>
      </c>
      <c r="I74" s="300">
        <f>G74-H74</f>
        <v>31</v>
      </c>
      <c r="J74" s="300">
        <f>$F74*I74</f>
        <v>-31000</v>
      </c>
      <c r="K74" s="300">
        <f>J74/1000000</f>
        <v>-0.031</v>
      </c>
      <c r="L74" s="317">
        <v>17060</v>
      </c>
      <c r="M74" s="318">
        <v>16817</v>
      </c>
      <c r="N74" s="300">
        <f>L74-M74</f>
        <v>243</v>
      </c>
      <c r="O74" s="300">
        <f>$F74*N74</f>
        <v>-243000</v>
      </c>
      <c r="P74" s="300">
        <f>O74/1000000</f>
        <v>-0.243</v>
      </c>
      <c r="Q74" s="439"/>
    </row>
    <row r="75" spans="1:17" ht="18" customHeight="1">
      <c r="A75" s="254">
        <v>47</v>
      </c>
      <c r="B75" s="290" t="s">
        <v>154</v>
      </c>
      <c r="C75" s="291">
        <v>4865023</v>
      </c>
      <c r="D75" s="118" t="s">
        <v>12</v>
      </c>
      <c r="E75" s="91" t="s">
        <v>323</v>
      </c>
      <c r="F75" s="298">
        <v>-2000</v>
      </c>
      <c r="G75" s="317">
        <v>3482</v>
      </c>
      <c r="H75" s="318">
        <v>3780</v>
      </c>
      <c r="I75" s="318">
        <f>G75-H75</f>
        <v>-298</v>
      </c>
      <c r="J75" s="318">
        <f>$F75*I75</f>
        <v>596000</v>
      </c>
      <c r="K75" s="318">
        <f>J75/1000000</f>
        <v>0.596</v>
      </c>
      <c r="L75" s="317">
        <v>999557</v>
      </c>
      <c r="M75" s="318">
        <v>999560</v>
      </c>
      <c r="N75" s="318">
        <f>L75-M75</f>
        <v>-3</v>
      </c>
      <c r="O75" s="318">
        <f>$F75*N75</f>
        <v>6000</v>
      </c>
      <c r="P75" s="318">
        <f>O75/1000000</f>
        <v>0.006</v>
      </c>
      <c r="Q75" s="455"/>
    </row>
    <row r="76" spans="2:17" ht="18" customHeight="1">
      <c r="B76" s="292" t="s">
        <v>111</v>
      </c>
      <c r="C76" s="291"/>
      <c r="D76" s="118"/>
      <c r="E76" s="91"/>
      <c r="F76" s="296"/>
      <c r="G76" s="317"/>
      <c r="H76" s="318"/>
      <c r="I76" s="300"/>
      <c r="J76" s="300"/>
      <c r="K76" s="300"/>
      <c r="L76" s="317"/>
      <c r="M76" s="318"/>
      <c r="N76" s="300"/>
      <c r="O76" s="300"/>
      <c r="P76" s="300"/>
      <c r="Q76" s="428"/>
    </row>
    <row r="77" spans="1:17" ht="18" customHeight="1">
      <c r="A77" s="254">
        <v>48</v>
      </c>
      <c r="B77" s="290" t="s">
        <v>343</v>
      </c>
      <c r="C77" s="291">
        <v>5128461</v>
      </c>
      <c r="D77" s="118" t="s">
        <v>12</v>
      </c>
      <c r="E77" s="91" t="s">
        <v>323</v>
      </c>
      <c r="F77" s="296">
        <v>-1000</v>
      </c>
      <c r="G77" s="317">
        <v>74482</v>
      </c>
      <c r="H77" s="318">
        <v>74546</v>
      </c>
      <c r="I77" s="300">
        <f>G77-H77</f>
        <v>-64</v>
      </c>
      <c r="J77" s="300">
        <f>$F77*I77</f>
        <v>64000</v>
      </c>
      <c r="K77" s="300">
        <f>J77/1000000</f>
        <v>0.064</v>
      </c>
      <c r="L77" s="317">
        <v>997152</v>
      </c>
      <c r="M77" s="318">
        <v>997190</v>
      </c>
      <c r="N77" s="300">
        <f>L77-M77</f>
        <v>-38</v>
      </c>
      <c r="O77" s="300">
        <f>$F77*N77</f>
        <v>38000</v>
      </c>
      <c r="P77" s="300">
        <f>O77/1000000</f>
        <v>0.038</v>
      </c>
      <c r="Q77" s="429"/>
    </row>
    <row r="78" spans="1:17" ht="18" customHeight="1">
      <c r="A78" s="254">
        <v>49</v>
      </c>
      <c r="B78" s="290" t="s">
        <v>164</v>
      </c>
      <c r="C78" s="291">
        <v>4865003</v>
      </c>
      <c r="D78" s="118" t="s">
        <v>12</v>
      </c>
      <c r="E78" s="91" t="s">
        <v>323</v>
      </c>
      <c r="F78" s="657">
        <v>-2000</v>
      </c>
      <c r="G78" s="317">
        <v>50271</v>
      </c>
      <c r="H78" s="318">
        <v>50555</v>
      </c>
      <c r="I78" s="300">
        <f>G78-H78</f>
        <v>-284</v>
      </c>
      <c r="J78" s="300">
        <f>$F78*I78</f>
        <v>568000</v>
      </c>
      <c r="K78" s="300">
        <f>J78/1000000</f>
        <v>0.568</v>
      </c>
      <c r="L78" s="317">
        <v>999377</v>
      </c>
      <c r="M78" s="318">
        <v>999381</v>
      </c>
      <c r="N78" s="300">
        <f>L78-M78</f>
        <v>-4</v>
      </c>
      <c r="O78" s="300">
        <f>$F78*N78</f>
        <v>8000</v>
      </c>
      <c r="P78" s="300">
        <f>O78/1000000</f>
        <v>0.008</v>
      </c>
      <c r="Q78" s="428"/>
    </row>
    <row r="79" spans="2:17" ht="18" customHeight="1">
      <c r="B79" s="292" t="s">
        <v>345</v>
      </c>
      <c r="C79" s="291"/>
      <c r="D79" s="118"/>
      <c r="E79" s="91"/>
      <c r="F79" s="296"/>
      <c r="G79" s="317"/>
      <c r="H79" s="318"/>
      <c r="I79" s="300"/>
      <c r="J79" s="300"/>
      <c r="K79" s="300"/>
      <c r="L79" s="317"/>
      <c r="M79" s="318"/>
      <c r="N79" s="300"/>
      <c r="O79" s="300"/>
      <c r="P79" s="300"/>
      <c r="Q79" s="428"/>
    </row>
    <row r="80" spans="1:17" ht="18" customHeight="1">
      <c r="A80" s="254">
        <v>50</v>
      </c>
      <c r="B80" s="290" t="s">
        <v>343</v>
      </c>
      <c r="C80" s="291">
        <v>4865024</v>
      </c>
      <c r="D80" s="118" t="s">
        <v>12</v>
      </c>
      <c r="E80" s="91" t="s">
        <v>323</v>
      </c>
      <c r="F80" s="386">
        <v>-2000</v>
      </c>
      <c r="G80" s="317">
        <v>10542</v>
      </c>
      <c r="H80" s="318">
        <v>10566</v>
      </c>
      <c r="I80" s="300">
        <f>G80-H80</f>
        <v>-24</v>
      </c>
      <c r="J80" s="300">
        <f>$F80*I80</f>
        <v>48000</v>
      </c>
      <c r="K80" s="300">
        <f>J80/1000000</f>
        <v>0.048</v>
      </c>
      <c r="L80" s="317">
        <v>2383</v>
      </c>
      <c r="M80" s="318">
        <v>2592</v>
      </c>
      <c r="N80" s="300">
        <f>L80-M80</f>
        <v>-209</v>
      </c>
      <c r="O80" s="300">
        <f>$F80*N80</f>
        <v>418000</v>
      </c>
      <c r="P80" s="300">
        <f>O80/1000000</f>
        <v>0.418</v>
      </c>
      <c r="Q80" s="428"/>
    </row>
    <row r="81" spans="1:17" ht="18" customHeight="1">
      <c r="A81" s="254">
        <v>51</v>
      </c>
      <c r="B81" s="290" t="s">
        <v>164</v>
      </c>
      <c r="C81" s="291">
        <v>4864920</v>
      </c>
      <c r="D81" s="118" t="s">
        <v>12</v>
      </c>
      <c r="E81" s="91" t="s">
        <v>323</v>
      </c>
      <c r="F81" s="386">
        <v>-2000</v>
      </c>
      <c r="G81" s="317">
        <v>9108</v>
      </c>
      <c r="H81" s="318">
        <v>9031</v>
      </c>
      <c r="I81" s="300">
        <f>G81-H81</f>
        <v>77</v>
      </c>
      <c r="J81" s="300">
        <f>$F81*I81</f>
        <v>-154000</v>
      </c>
      <c r="K81" s="300">
        <f>J81/1000000</f>
        <v>-0.154</v>
      </c>
      <c r="L81" s="317">
        <v>1921</v>
      </c>
      <c r="M81" s="318">
        <v>1652</v>
      </c>
      <c r="N81" s="300">
        <f>L81-M81</f>
        <v>269</v>
      </c>
      <c r="O81" s="300">
        <f>$F81*N81</f>
        <v>-538000</v>
      </c>
      <c r="P81" s="300">
        <f>O81/1000000</f>
        <v>-0.538</v>
      </c>
      <c r="Q81" s="428"/>
    </row>
    <row r="82" spans="1:17" ht="18" customHeight="1">
      <c r="A82" s="254"/>
      <c r="B82" s="419" t="s">
        <v>351</v>
      </c>
      <c r="C82" s="291"/>
      <c r="D82" s="118"/>
      <c r="E82" s="91"/>
      <c r="F82" s="386"/>
      <c r="G82" s="317"/>
      <c r="H82" s="318"/>
      <c r="I82" s="300"/>
      <c r="J82" s="300"/>
      <c r="K82" s="300"/>
      <c r="L82" s="317"/>
      <c r="M82" s="318"/>
      <c r="N82" s="300"/>
      <c r="O82" s="300"/>
      <c r="P82" s="300"/>
      <c r="Q82" s="428"/>
    </row>
    <row r="83" spans="1:17" ht="18" customHeight="1">
      <c r="A83" s="254">
        <v>52</v>
      </c>
      <c r="B83" s="290" t="s">
        <v>343</v>
      </c>
      <c r="C83" s="291">
        <v>4864905</v>
      </c>
      <c r="D83" s="118" t="s">
        <v>12</v>
      </c>
      <c r="E83" s="91" t="s">
        <v>323</v>
      </c>
      <c r="F83" s="386">
        <v>-1000</v>
      </c>
      <c r="G83" s="317">
        <v>998681</v>
      </c>
      <c r="H83" s="318">
        <v>999464</v>
      </c>
      <c r="I83" s="300">
        <f>G83-H83</f>
        <v>-783</v>
      </c>
      <c r="J83" s="300">
        <f>$F83*I83</f>
        <v>783000</v>
      </c>
      <c r="K83" s="300">
        <f>J83/1000000</f>
        <v>0.783</v>
      </c>
      <c r="L83" s="317">
        <v>999976</v>
      </c>
      <c r="M83" s="318">
        <v>999989</v>
      </c>
      <c r="N83" s="300">
        <f>L83-M83</f>
        <v>-13</v>
      </c>
      <c r="O83" s="300">
        <f>$F83*N83</f>
        <v>13000</v>
      </c>
      <c r="P83" s="300">
        <f>O83/1000000</f>
        <v>0.013</v>
      </c>
      <c r="Q83" s="428"/>
    </row>
    <row r="84" spans="1:17" ht="18" customHeight="1">
      <c r="A84" s="254">
        <v>53</v>
      </c>
      <c r="B84" s="290" t="s">
        <v>164</v>
      </c>
      <c r="C84" s="291">
        <v>4902504</v>
      </c>
      <c r="D84" s="118" t="s">
        <v>12</v>
      </c>
      <c r="E84" s="91" t="s">
        <v>323</v>
      </c>
      <c r="F84" s="386">
        <v>-1000</v>
      </c>
      <c r="G84" s="317">
        <v>993047</v>
      </c>
      <c r="H84" s="318">
        <v>994014</v>
      </c>
      <c r="I84" s="300">
        <f>G84-H84</f>
        <v>-967</v>
      </c>
      <c r="J84" s="300">
        <f>$F84*I84</f>
        <v>967000</v>
      </c>
      <c r="K84" s="300">
        <f>J84/1000000</f>
        <v>0.967</v>
      </c>
      <c r="L84" s="317">
        <v>994638</v>
      </c>
      <c r="M84" s="318">
        <v>994643</v>
      </c>
      <c r="N84" s="300">
        <f>L84-M84</f>
        <v>-5</v>
      </c>
      <c r="O84" s="300">
        <f>$F84*N84</f>
        <v>5000</v>
      </c>
      <c r="P84" s="300">
        <f>O84/1000000</f>
        <v>0.005</v>
      </c>
      <c r="Q84" s="428"/>
    </row>
    <row r="85" spans="1:17" ht="18" customHeight="1">
      <c r="A85" s="254">
        <v>54</v>
      </c>
      <c r="B85" s="290" t="s">
        <v>408</v>
      </c>
      <c r="C85" s="291">
        <v>5128426</v>
      </c>
      <c r="D85" s="118" t="s">
        <v>12</v>
      </c>
      <c r="E85" s="91" t="s">
        <v>323</v>
      </c>
      <c r="F85" s="386">
        <v>-1000</v>
      </c>
      <c r="G85" s="317">
        <v>995474</v>
      </c>
      <c r="H85" s="318">
        <v>996699</v>
      </c>
      <c r="I85" s="300">
        <f>G85-H85</f>
        <v>-1225</v>
      </c>
      <c r="J85" s="300">
        <f>$F85*I85</f>
        <v>1225000</v>
      </c>
      <c r="K85" s="300">
        <f>J85/1000000</f>
        <v>1.225</v>
      </c>
      <c r="L85" s="317">
        <v>987076</v>
      </c>
      <c r="M85" s="318">
        <v>987076</v>
      </c>
      <c r="N85" s="300">
        <f>L85-M85</f>
        <v>0</v>
      </c>
      <c r="O85" s="300">
        <f>$F85*N85</f>
        <v>0</v>
      </c>
      <c r="P85" s="300">
        <f>O85/1000000</f>
        <v>0</v>
      </c>
      <c r="Q85" s="428"/>
    </row>
    <row r="86" spans="2:17" ht="18" customHeight="1">
      <c r="B86" s="419" t="s">
        <v>360</v>
      </c>
      <c r="C86" s="291"/>
      <c r="D86" s="118"/>
      <c r="E86" s="91"/>
      <c r="F86" s="386"/>
      <c r="G86" s="317"/>
      <c r="H86" s="318"/>
      <c r="I86" s="300"/>
      <c r="J86" s="300"/>
      <c r="K86" s="300"/>
      <c r="L86" s="317"/>
      <c r="M86" s="318"/>
      <c r="N86" s="300"/>
      <c r="O86" s="300"/>
      <c r="P86" s="300"/>
      <c r="Q86" s="428"/>
    </row>
    <row r="87" spans="1:17" ht="18" customHeight="1">
      <c r="A87" s="254">
        <v>55</v>
      </c>
      <c r="B87" s="290" t="s">
        <v>361</v>
      </c>
      <c r="C87" s="291">
        <v>4902509</v>
      </c>
      <c r="D87" s="118" t="s">
        <v>12</v>
      </c>
      <c r="E87" s="91" t="s">
        <v>323</v>
      </c>
      <c r="F87" s="386">
        <v>4000</v>
      </c>
      <c r="G87" s="317">
        <v>997658</v>
      </c>
      <c r="H87" s="318">
        <v>997691</v>
      </c>
      <c r="I87" s="300">
        <f aca="true" t="shared" si="15" ref="I87:I92">G87-H87</f>
        <v>-33</v>
      </c>
      <c r="J87" s="300">
        <f aca="true" t="shared" si="16" ref="J87:J92">$F87*I87</f>
        <v>-132000</v>
      </c>
      <c r="K87" s="300">
        <f aca="true" t="shared" si="17" ref="K87:K92">J87/1000000</f>
        <v>-0.132</v>
      </c>
      <c r="L87" s="317">
        <v>999992</v>
      </c>
      <c r="M87" s="318">
        <v>999992</v>
      </c>
      <c r="N87" s="300">
        <f aca="true" t="shared" si="18" ref="N87:N92">L87-M87</f>
        <v>0</v>
      </c>
      <c r="O87" s="300">
        <f aca="true" t="shared" si="19" ref="O87:O92">$F87*N87</f>
        <v>0</v>
      </c>
      <c r="P87" s="300">
        <f aca="true" t="shared" si="20" ref="P87:P92">O87/1000000</f>
        <v>0</v>
      </c>
      <c r="Q87" s="428"/>
    </row>
    <row r="88" spans="1:17" ht="18" customHeight="1">
      <c r="A88" s="254">
        <v>56</v>
      </c>
      <c r="B88" s="338" t="s">
        <v>362</v>
      </c>
      <c r="C88" s="291">
        <v>4865026</v>
      </c>
      <c r="D88" s="118" t="s">
        <v>12</v>
      </c>
      <c r="E88" s="91" t="s">
        <v>323</v>
      </c>
      <c r="F88" s="386">
        <v>800</v>
      </c>
      <c r="G88" s="317">
        <v>977330</v>
      </c>
      <c r="H88" s="318">
        <v>977255</v>
      </c>
      <c r="I88" s="300">
        <f t="shared" si="15"/>
        <v>75</v>
      </c>
      <c r="J88" s="300">
        <f t="shared" si="16"/>
        <v>60000</v>
      </c>
      <c r="K88" s="300">
        <f t="shared" si="17"/>
        <v>0.06</v>
      </c>
      <c r="L88" s="317">
        <v>607</v>
      </c>
      <c r="M88" s="318">
        <v>607</v>
      </c>
      <c r="N88" s="300">
        <f t="shared" si="18"/>
        <v>0</v>
      </c>
      <c r="O88" s="300">
        <f t="shared" si="19"/>
        <v>0</v>
      </c>
      <c r="P88" s="300">
        <f t="shared" si="20"/>
        <v>0</v>
      </c>
      <c r="Q88" s="428"/>
    </row>
    <row r="89" spans="1:17" ht="18" customHeight="1">
      <c r="A89" s="254">
        <v>57</v>
      </c>
      <c r="B89" s="290" t="s">
        <v>337</v>
      </c>
      <c r="C89" s="291">
        <v>5100233</v>
      </c>
      <c r="D89" s="118" t="s">
        <v>12</v>
      </c>
      <c r="E89" s="91" t="s">
        <v>323</v>
      </c>
      <c r="F89" s="386">
        <v>800</v>
      </c>
      <c r="G89" s="317">
        <v>933399</v>
      </c>
      <c r="H89" s="318">
        <v>934359</v>
      </c>
      <c r="I89" s="300">
        <f t="shared" si="15"/>
        <v>-960</v>
      </c>
      <c r="J89" s="300">
        <f t="shared" si="16"/>
        <v>-768000</v>
      </c>
      <c r="K89" s="300">
        <f t="shared" si="17"/>
        <v>-0.768</v>
      </c>
      <c r="L89" s="317">
        <v>999475</v>
      </c>
      <c r="M89" s="318">
        <v>999475</v>
      </c>
      <c r="N89" s="300">
        <f t="shared" si="18"/>
        <v>0</v>
      </c>
      <c r="O89" s="300">
        <f t="shared" si="19"/>
        <v>0</v>
      </c>
      <c r="P89" s="300">
        <f t="shared" si="20"/>
        <v>0</v>
      </c>
      <c r="Q89" s="428"/>
    </row>
    <row r="90" spans="1:17" ht="15" customHeight="1">
      <c r="A90" s="254">
        <v>58</v>
      </c>
      <c r="B90" s="290" t="s">
        <v>365</v>
      </c>
      <c r="C90" s="291">
        <v>4864971</v>
      </c>
      <c r="D90" s="118" t="s">
        <v>12</v>
      </c>
      <c r="E90" s="91" t="s">
        <v>323</v>
      </c>
      <c r="F90" s="386">
        <v>-800</v>
      </c>
      <c r="G90" s="317">
        <v>0</v>
      </c>
      <c r="H90" s="318">
        <v>0</v>
      </c>
      <c r="I90" s="300">
        <f t="shared" si="15"/>
        <v>0</v>
      </c>
      <c r="J90" s="300">
        <f t="shared" si="16"/>
        <v>0</v>
      </c>
      <c r="K90" s="300">
        <f t="shared" si="17"/>
        <v>0</v>
      </c>
      <c r="L90" s="317">
        <v>999495</v>
      </c>
      <c r="M90" s="318">
        <v>999495</v>
      </c>
      <c r="N90" s="300">
        <f t="shared" si="18"/>
        <v>0</v>
      </c>
      <c r="O90" s="300">
        <f t="shared" si="19"/>
        <v>0</v>
      </c>
      <c r="P90" s="300">
        <f t="shared" si="20"/>
        <v>0</v>
      </c>
      <c r="Q90" s="428"/>
    </row>
    <row r="91" spans="1:17" ht="15" customHeight="1">
      <c r="A91" s="254">
        <v>59</v>
      </c>
      <c r="B91" s="290" t="s">
        <v>409</v>
      </c>
      <c r="C91" s="291">
        <v>4865049</v>
      </c>
      <c r="D91" s="118" t="s">
        <v>12</v>
      </c>
      <c r="E91" s="91" t="s">
        <v>323</v>
      </c>
      <c r="F91" s="386">
        <v>800</v>
      </c>
      <c r="G91" s="317">
        <v>997938</v>
      </c>
      <c r="H91" s="318">
        <v>997811</v>
      </c>
      <c r="I91" s="300">
        <f t="shared" si="15"/>
        <v>127</v>
      </c>
      <c r="J91" s="300">
        <f t="shared" si="16"/>
        <v>101600</v>
      </c>
      <c r="K91" s="300">
        <f t="shared" si="17"/>
        <v>0.1016</v>
      </c>
      <c r="L91" s="317">
        <v>999835</v>
      </c>
      <c r="M91" s="318">
        <v>999835</v>
      </c>
      <c r="N91" s="300">
        <f t="shared" si="18"/>
        <v>0</v>
      </c>
      <c r="O91" s="300">
        <f t="shared" si="19"/>
        <v>0</v>
      </c>
      <c r="P91" s="300">
        <f t="shared" si="20"/>
        <v>0</v>
      </c>
      <c r="Q91" s="428"/>
    </row>
    <row r="92" spans="1:17" ht="15" customHeight="1">
      <c r="A92" s="254">
        <v>60</v>
      </c>
      <c r="B92" s="290" t="s">
        <v>410</v>
      </c>
      <c r="C92" s="291">
        <v>5128436</v>
      </c>
      <c r="D92" s="118" t="s">
        <v>12</v>
      </c>
      <c r="E92" s="91" t="s">
        <v>323</v>
      </c>
      <c r="F92" s="386">
        <v>800</v>
      </c>
      <c r="G92" s="317">
        <v>995639</v>
      </c>
      <c r="H92" s="318">
        <v>995504</v>
      </c>
      <c r="I92" s="300">
        <f t="shared" si="15"/>
        <v>135</v>
      </c>
      <c r="J92" s="300">
        <f t="shared" si="16"/>
        <v>108000</v>
      </c>
      <c r="K92" s="300">
        <f t="shared" si="17"/>
        <v>0.108</v>
      </c>
      <c r="L92" s="317">
        <v>40</v>
      </c>
      <c r="M92" s="318">
        <v>40</v>
      </c>
      <c r="N92" s="300">
        <f t="shared" si="18"/>
        <v>0</v>
      </c>
      <c r="O92" s="300">
        <f t="shared" si="19"/>
        <v>0</v>
      </c>
      <c r="P92" s="300">
        <f t="shared" si="20"/>
        <v>0</v>
      </c>
      <c r="Q92" s="428"/>
    </row>
    <row r="93" spans="2:17" ht="15" customHeight="1">
      <c r="B93" s="268" t="s">
        <v>97</v>
      </c>
      <c r="C93" s="291"/>
      <c r="D93" s="80"/>
      <c r="E93" s="80"/>
      <c r="F93" s="296"/>
      <c r="G93" s="317"/>
      <c r="H93" s="318"/>
      <c r="I93" s="300"/>
      <c r="J93" s="300"/>
      <c r="K93" s="300"/>
      <c r="L93" s="317"/>
      <c r="M93" s="318"/>
      <c r="N93" s="300"/>
      <c r="O93" s="300"/>
      <c r="P93" s="300"/>
      <c r="Q93" s="428"/>
    </row>
    <row r="94" spans="1:17" ht="15" customHeight="1">
      <c r="A94" s="254">
        <v>61</v>
      </c>
      <c r="B94" s="290" t="s">
        <v>108</v>
      </c>
      <c r="C94" s="291">
        <v>4864949</v>
      </c>
      <c r="D94" s="118" t="s">
        <v>12</v>
      </c>
      <c r="E94" s="91" t="s">
        <v>323</v>
      </c>
      <c r="F94" s="298">
        <v>2000</v>
      </c>
      <c r="G94" s="317">
        <v>989510</v>
      </c>
      <c r="H94" s="318">
        <v>990163</v>
      </c>
      <c r="I94" s="263">
        <f>G94-H94</f>
        <v>-653</v>
      </c>
      <c r="J94" s="263">
        <f>$F94*I94</f>
        <v>-1306000</v>
      </c>
      <c r="K94" s="263">
        <f>J94/1000000</f>
        <v>-1.306</v>
      </c>
      <c r="L94" s="317">
        <v>999481</v>
      </c>
      <c r="M94" s="318">
        <v>999481</v>
      </c>
      <c r="N94" s="318">
        <f>L94-M94</f>
        <v>0</v>
      </c>
      <c r="O94" s="318">
        <f>$F94*N94</f>
        <v>0</v>
      </c>
      <c r="P94" s="318">
        <f>O94/1000000</f>
        <v>0</v>
      </c>
      <c r="Q94" s="439"/>
    </row>
    <row r="95" spans="1:17" ht="15" customHeight="1">
      <c r="A95" s="254">
        <v>62</v>
      </c>
      <c r="B95" s="290" t="s">
        <v>109</v>
      </c>
      <c r="C95" s="291">
        <v>4865016</v>
      </c>
      <c r="D95" s="118" t="s">
        <v>12</v>
      </c>
      <c r="E95" s="91" t="s">
        <v>323</v>
      </c>
      <c r="F95" s="298">
        <v>800</v>
      </c>
      <c r="G95" s="317">
        <v>7</v>
      </c>
      <c r="H95" s="318">
        <v>7</v>
      </c>
      <c r="I95" s="300">
        <v>0</v>
      </c>
      <c r="J95" s="300">
        <v>0</v>
      </c>
      <c r="K95" s="300">
        <v>0</v>
      </c>
      <c r="L95" s="317">
        <v>999722</v>
      </c>
      <c r="M95" s="318">
        <v>999722</v>
      </c>
      <c r="N95" s="300">
        <v>0</v>
      </c>
      <c r="O95" s="300">
        <v>0</v>
      </c>
      <c r="P95" s="300">
        <v>0</v>
      </c>
      <c r="Q95" s="439"/>
    </row>
    <row r="96" spans="1:17" ht="15" customHeight="1">
      <c r="A96" s="254"/>
      <c r="B96" s="292" t="s">
        <v>163</v>
      </c>
      <c r="C96" s="291"/>
      <c r="D96" s="118"/>
      <c r="E96" s="118"/>
      <c r="F96" s="298"/>
      <c r="G96" s="317"/>
      <c r="H96" s="318"/>
      <c r="I96" s="300"/>
      <c r="J96" s="300"/>
      <c r="K96" s="300"/>
      <c r="L96" s="317"/>
      <c r="M96" s="318"/>
      <c r="N96" s="300"/>
      <c r="O96" s="300"/>
      <c r="P96" s="300"/>
      <c r="Q96" s="428"/>
    </row>
    <row r="97" spans="1:17" s="807" customFormat="1" ht="15" customHeight="1">
      <c r="A97" s="800">
        <v>63</v>
      </c>
      <c r="B97" s="801" t="s">
        <v>34</v>
      </c>
      <c r="C97" s="802">
        <v>4864966</v>
      </c>
      <c r="D97" s="803" t="s">
        <v>12</v>
      </c>
      <c r="E97" s="804" t="s">
        <v>323</v>
      </c>
      <c r="F97" s="805">
        <v>-2000</v>
      </c>
      <c r="G97" s="317">
        <v>90942</v>
      </c>
      <c r="H97" s="318">
        <v>89846</v>
      </c>
      <c r="I97" s="300">
        <f>G97-H97</f>
        <v>1096</v>
      </c>
      <c r="J97" s="300">
        <f>$F97*I97</f>
        <v>-2192000</v>
      </c>
      <c r="K97" s="300">
        <f>J97/1000000</f>
        <v>-2.192</v>
      </c>
      <c r="L97" s="317">
        <v>1786</v>
      </c>
      <c r="M97" s="318">
        <v>1786</v>
      </c>
      <c r="N97" s="300">
        <f>L97-M97</f>
        <v>0</v>
      </c>
      <c r="O97" s="300">
        <f>$F97*N97</f>
        <v>0</v>
      </c>
      <c r="P97" s="300">
        <f>O97/1000000</f>
        <v>0</v>
      </c>
      <c r="Q97" s="806"/>
    </row>
    <row r="98" spans="1:17" ht="15" customHeight="1">
      <c r="A98" s="254">
        <v>64</v>
      </c>
      <c r="B98" s="290" t="s">
        <v>164</v>
      </c>
      <c r="C98" s="291">
        <v>5128415</v>
      </c>
      <c r="D98" s="118" t="s">
        <v>12</v>
      </c>
      <c r="E98" s="91" t="s">
        <v>323</v>
      </c>
      <c r="F98" s="298">
        <v>-1000</v>
      </c>
      <c r="G98" s="317">
        <v>20455</v>
      </c>
      <c r="H98" s="318">
        <v>20455</v>
      </c>
      <c r="I98" s="300">
        <f>G98-H98</f>
        <v>0</v>
      </c>
      <c r="J98" s="300">
        <f>$F98*I98</f>
        <v>0</v>
      </c>
      <c r="K98" s="300">
        <f>J98/1000000</f>
        <v>0</v>
      </c>
      <c r="L98" s="317">
        <v>11888</v>
      </c>
      <c r="M98" s="318">
        <v>11888</v>
      </c>
      <c r="N98" s="300">
        <f>L98-M98</f>
        <v>0</v>
      </c>
      <c r="O98" s="300">
        <f>$F98*N98</f>
        <v>0</v>
      </c>
      <c r="P98" s="300">
        <f>O98/1000000</f>
        <v>0</v>
      </c>
      <c r="Q98" s="428"/>
    </row>
    <row r="99" spans="1:17" ht="15" customHeight="1">
      <c r="A99" s="254">
        <v>65</v>
      </c>
      <c r="B99" s="290" t="s">
        <v>408</v>
      </c>
      <c r="C99" s="291">
        <v>4864999</v>
      </c>
      <c r="D99" s="118" t="s">
        <v>12</v>
      </c>
      <c r="E99" s="91" t="s">
        <v>323</v>
      </c>
      <c r="F99" s="298">
        <v>-1000</v>
      </c>
      <c r="G99" s="317">
        <v>119789</v>
      </c>
      <c r="H99" s="318">
        <v>118239</v>
      </c>
      <c r="I99" s="300">
        <f>G99-H99</f>
        <v>1550</v>
      </c>
      <c r="J99" s="300">
        <f>$F99*I99</f>
        <v>-1550000</v>
      </c>
      <c r="K99" s="300">
        <f>J99/1000000</f>
        <v>-1.55</v>
      </c>
      <c r="L99" s="317">
        <v>1949</v>
      </c>
      <c r="M99" s="318">
        <v>1949</v>
      </c>
      <c r="N99" s="300">
        <f>L99-M99</f>
        <v>0</v>
      </c>
      <c r="O99" s="300">
        <f>$F99*N99</f>
        <v>0</v>
      </c>
      <c r="P99" s="300">
        <f>O99/1000000</f>
        <v>0</v>
      </c>
      <c r="Q99" s="428"/>
    </row>
    <row r="100" spans="1:17" ht="15" customHeight="1">
      <c r="A100" s="254"/>
      <c r="B100" s="295" t="s">
        <v>25</v>
      </c>
      <c r="C100" s="271"/>
      <c r="D100" s="51"/>
      <c r="E100" s="51"/>
      <c r="F100" s="298"/>
      <c r="G100" s="317"/>
      <c r="H100" s="318"/>
      <c r="I100" s="300"/>
      <c r="J100" s="300"/>
      <c r="K100" s="300"/>
      <c r="L100" s="317"/>
      <c r="M100" s="318"/>
      <c r="N100" s="300"/>
      <c r="O100" s="300"/>
      <c r="P100" s="300"/>
      <c r="Q100" s="428"/>
    </row>
    <row r="101" spans="1:17" ht="15" customHeight="1">
      <c r="A101" s="254">
        <v>66</v>
      </c>
      <c r="B101" s="84" t="s">
        <v>74</v>
      </c>
      <c r="C101" s="312">
        <v>5295192</v>
      </c>
      <c r="D101" s="305" t="s">
        <v>12</v>
      </c>
      <c r="E101" s="305" t="s">
        <v>323</v>
      </c>
      <c r="F101" s="312">
        <v>100</v>
      </c>
      <c r="G101" s="317">
        <v>21385</v>
      </c>
      <c r="H101" s="318">
        <v>19362</v>
      </c>
      <c r="I101" s="318">
        <f>G101-H101</f>
        <v>2023</v>
      </c>
      <c r="J101" s="318">
        <f>$F101*I101</f>
        <v>202300</v>
      </c>
      <c r="K101" s="318">
        <f>J101/1000000</f>
        <v>0.2023</v>
      </c>
      <c r="L101" s="317">
        <v>149844</v>
      </c>
      <c r="M101" s="318">
        <v>149560</v>
      </c>
      <c r="N101" s="318">
        <f>L101-M101</f>
        <v>284</v>
      </c>
      <c r="O101" s="318">
        <f>$F101*N101</f>
        <v>28400</v>
      </c>
      <c r="P101" s="319">
        <f>O101/1000000</f>
        <v>0.0284</v>
      </c>
      <c r="Q101" s="428"/>
    </row>
    <row r="102" spans="1:17" ht="15" customHeight="1">
      <c r="A102" s="254">
        <v>67</v>
      </c>
      <c r="B102" s="292" t="s">
        <v>44</v>
      </c>
      <c r="C102" s="291"/>
      <c r="D102" s="118"/>
      <c r="E102" s="118"/>
      <c r="F102" s="298"/>
      <c r="G102" s="317"/>
      <c r="H102" s="318"/>
      <c r="I102" s="300"/>
      <c r="J102" s="300"/>
      <c r="K102" s="300"/>
      <c r="L102" s="317"/>
      <c r="M102" s="318"/>
      <c r="N102" s="300"/>
      <c r="O102" s="300"/>
      <c r="P102" s="300"/>
      <c r="Q102" s="428"/>
    </row>
    <row r="103" spans="1:17" ht="15" customHeight="1">
      <c r="A103" s="254">
        <v>68</v>
      </c>
      <c r="B103" s="290" t="s">
        <v>324</v>
      </c>
      <c r="C103" s="291">
        <v>4865149</v>
      </c>
      <c r="D103" s="118" t="s">
        <v>12</v>
      </c>
      <c r="E103" s="91" t="s">
        <v>323</v>
      </c>
      <c r="F103" s="298">
        <v>187.5</v>
      </c>
      <c r="G103" s="317">
        <v>997193</v>
      </c>
      <c r="H103" s="318">
        <v>997236</v>
      </c>
      <c r="I103" s="300">
        <f>G103-H103</f>
        <v>-43</v>
      </c>
      <c r="J103" s="300">
        <f>$F103*I103</f>
        <v>-8062.5</v>
      </c>
      <c r="K103" s="300">
        <f>J103/1000000</f>
        <v>-0.0080625</v>
      </c>
      <c r="L103" s="317">
        <v>999173</v>
      </c>
      <c r="M103" s="318">
        <v>999248</v>
      </c>
      <c r="N103" s="300">
        <f>L103-M103</f>
        <v>-75</v>
      </c>
      <c r="O103" s="300">
        <f>$F103*N103</f>
        <v>-14062.5</v>
      </c>
      <c r="P103" s="300">
        <f>O103/1000000</f>
        <v>-0.0140625</v>
      </c>
      <c r="Q103" s="429"/>
    </row>
    <row r="104" spans="1:17" ht="15" customHeight="1">
      <c r="A104" s="254">
        <v>69</v>
      </c>
      <c r="B104" s="290" t="s">
        <v>417</v>
      </c>
      <c r="C104" s="291">
        <v>5295156</v>
      </c>
      <c r="D104" s="118" t="s">
        <v>12</v>
      </c>
      <c r="E104" s="91" t="s">
        <v>323</v>
      </c>
      <c r="F104" s="298">
        <v>400</v>
      </c>
      <c r="G104" s="317">
        <v>943829</v>
      </c>
      <c r="H104" s="318">
        <v>943697</v>
      </c>
      <c r="I104" s="300">
        <f>G104-H104</f>
        <v>132</v>
      </c>
      <c r="J104" s="300">
        <f>$F104*I104</f>
        <v>52800</v>
      </c>
      <c r="K104" s="300">
        <f>J104/1000000</f>
        <v>0.0528</v>
      </c>
      <c r="L104" s="317">
        <v>994533</v>
      </c>
      <c r="M104" s="318">
        <v>994471</v>
      </c>
      <c r="N104" s="300">
        <f>L104-M104</f>
        <v>62</v>
      </c>
      <c r="O104" s="300">
        <f>$F104*N104</f>
        <v>24800</v>
      </c>
      <c r="P104" s="300">
        <f>O104/1000000</f>
        <v>0.0248</v>
      </c>
      <c r="Q104" s="429"/>
    </row>
    <row r="105" spans="1:17" ht="15" customHeight="1">
      <c r="A105" s="254">
        <v>70</v>
      </c>
      <c r="B105" s="290" t="s">
        <v>418</v>
      </c>
      <c r="C105" s="291">
        <v>5295157</v>
      </c>
      <c r="D105" s="118" t="s">
        <v>12</v>
      </c>
      <c r="E105" s="91" t="s">
        <v>323</v>
      </c>
      <c r="F105" s="298">
        <v>400</v>
      </c>
      <c r="G105" s="317">
        <v>980627</v>
      </c>
      <c r="H105" s="318">
        <v>980394</v>
      </c>
      <c r="I105" s="300">
        <f>G105-H105</f>
        <v>233</v>
      </c>
      <c r="J105" s="300">
        <f>$F105*I105</f>
        <v>93200</v>
      </c>
      <c r="K105" s="300">
        <f>J105/1000000</f>
        <v>0.0932</v>
      </c>
      <c r="L105" s="317">
        <v>73955</v>
      </c>
      <c r="M105" s="318">
        <v>73922</v>
      </c>
      <c r="N105" s="300">
        <f>L105-M105</f>
        <v>33</v>
      </c>
      <c r="O105" s="300">
        <f>$F105*N105</f>
        <v>13200</v>
      </c>
      <c r="P105" s="300">
        <f>O105/1000000</f>
        <v>0.0132</v>
      </c>
      <c r="Q105" s="429"/>
    </row>
    <row r="106" spans="1:17" ht="15" customHeight="1">
      <c r="A106" s="254"/>
      <c r="B106" s="295" t="s">
        <v>33</v>
      </c>
      <c r="C106" s="312"/>
      <c r="D106" s="325"/>
      <c r="E106" s="305"/>
      <c r="F106" s="312"/>
      <c r="G106" s="317"/>
      <c r="H106" s="318"/>
      <c r="I106" s="318"/>
      <c r="J106" s="318"/>
      <c r="K106" s="318"/>
      <c r="L106" s="317"/>
      <c r="M106" s="318"/>
      <c r="N106" s="318"/>
      <c r="O106" s="318"/>
      <c r="P106" s="319"/>
      <c r="Q106" s="428"/>
    </row>
    <row r="107" spans="1:17" ht="15" customHeight="1">
      <c r="A107" s="254">
        <v>71</v>
      </c>
      <c r="B107" s="814" t="s">
        <v>337</v>
      </c>
      <c r="C107" s="312">
        <v>5128439</v>
      </c>
      <c r="D107" s="324" t="s">
        <v>12</v>
      </c>
      <c r="E107" s="305" t="s">
        <v>323</v>
      </c>
      <c r="F107" s="312">
        <v>800</v>
      </c>
      <c r="G107" s="317">
        <v>903878</v>
      </c>
      <c r="H107" s="318">
        <v>904641</v>
      </c>
      <c r="I107" s="318">
        <f>G107-H107</f>
        <v>-763</v>
      </c>
      <c r="J107" s="318">
        <f>$F107*I107</f>
        <v>-610400</v>
      </c>
      <c r="K107" s="318">
        <f>J107/1000000</f>
        <v>-0.6104</v>
      </c>
      <c r="L107" s="317">
        <v>997781</v>
      </c>
      <c r="M107" s="318">
        <v>997831</v>
      </c>
      <c r="N107" s="318">
        <f>L107-M107</f>
        <v>-50</v>
      </c>
      <c r="O107" s="318">
        <f>$F107*N107</f>
        <v>-40000</v>
      </c>
      <c r="P107" s="319">
        <f>O107/1000000</f>
        <v>-0.04</v>
      </c>
      <c r="Q107" s="439"/>
    </row>
    <row r="108" spans="1:17" ht="15" customHeight="1">
      <c r="A108" s="254"/>
      <c r="B108" s="645" t="s">
        <v>414</v>
      </c>
      <c r="C108" s="312"/>
      <c r="D108" s="324"/>
      <c r="E108" s="305"/>
      <c r="F108" s="312"/>
      <c r="G108" s="317"/>
      <c r="H108" s="318"/>
      <c r="I108" s="318"/>
      <c r="J108" s="318"/>
      <c r="K108" s="318"/>
      <c r="L108" s="317"/>
      <c r="M108" s="318"/>
      <c r="N108" s="318"/>
      <c r="O108" s="318"/>
      <c r="P108" s="318"/>
      <c r="Q108" s="439"/>
    </row>
    <row r="109" spans="1:17" ht="15" customHeight="1">
      <c r="A109" s="254">
        <v>72</v>
      </c>
      <c r="B109" s="646" t="s">
        <v>415</v>
      </c>
      <c r="C109" s="312">
        <v>5295127</v>
      </c>
      <c r="D109" s="324" t="s">
        <v>12</v>
      </c>
      <c r="E109" s="305" t="s">
        <v>323</v>
      </c>
      <c r="F109" s="312">
        <v>100</v>
      </c>
      <c r="G109" s="317">
        <v>490711</v>
      </c>
      <c r="H109" s="318">
        <v>490103</v>
      </c>
      <c r="I109" s="318">
        <f>G109-H109</f>
        <v>608</v>
      </c>
      <c r="J109" s="318">
        <f>$F109*I109</f>
        <v>60800</v>
      </c>
      <c r="K109" s="318">
        <f>J109/1000000</f>
        <v>0.0608</v>
      </c>
      <c r="L109" s="317">
        <v>88074</v>
      </c>
      <c r="M109" s="318">
        <v>86269</v>
      </c>
      <c r="N109" s="318">
        <f>L109-M109</f>
        <v>1805</v>
      </c>
      <c r="O109" s="318">
        <f>$F109*N109</f>
        <v>180500</v>
      </c>
      <c r="P109" s="319">
        <f>O109/1000000</f>
        <v>0.1805</v>
      </c>
      <c r="Q109" s="439"/>
    </row>
    <row r="110" spans="1:17" ht="15" customHeight="1">
      <c r="A110" s="254"/>
      <c r="B110" s="646"/>
      <c r="C110" s="312"/>
      <c r="D110" s="324"/>
      <c r="E110" s="305"/>
      <c r="F110" s="312">
        <v>100</v>
      </c>
      <c r="G110" s="317">
        <v>488295</v>
      </c>
      <c r="H110" s="318">
        <v>488198</v>
      </c>
      <c r="I110" s="318">
        <f>G110-H110</f>
        <v>97</v>
      </c>
      <c r="J110" s="318">
        <f>$F110*I110</f>
        <v>9700</v>
      </c>
      <c r="K110" s="318">
        <f>J110/1000000</f>
        <v>0.0097</v>
      </c>
      <c r="L110" s="317"/>
      <c r="M110" s="318"/>
      <c r="N110" s="318"/>
      <c r="O110" s="318"/>
      <c r="P110" s="319"/>
      <c r="Q110" s="439"/>
    </row>
    <row r="111" spans="1:17" ht="15" customHeight="1">
      <c r="A111" s="254">
        <v>73</v>
      </c>
      <c r="B111" s="646" t="s">
        <v>419</v>
      </c>
      <c r="C111" s="312">
        <v>5128400</v>
      </c>
      <c r="D111" s="324" t="s">
        <v>12</v>
      </c>
      <c r="E111" s="305" t="s">
        <v>323</v>
      </c>
      <c r="F111" s="312">
        <v>1000</v>
      </c>
      <c r="G111" s="317">
        <v>2069</v>
      </c>
      <c r="H111" s="318">
        <v>2057</v>
      </c>
      <c r="I111" s="318">
        <f>G111-H111</f>
        <v>12</v>
      </c>
      <c r="J111" s="318">
        <f>$F111*I111</f>
        <v>12000</v>
      </c>
      <c r="K111" s="318">
        <f>J111/1000000</f>
        <v>0.012</v>
      </c>
      <c r="L111" s="317">
        <v>1642</v>
      </c>
      <c r="M111" s="318">
        <v>1823</v>
      </c>
      <c r="N111" s="318">
        <f>L111-M111</f>
        <v>-181</v>
      </c>
      <c r="O111" s="318">
        <f>$F111*N111</f>
        <v>-181000</v>
      </c>
      <c r="P111" s="319">
        <f>O111/1000000</f>
        <v>-0.181</v>
      </c>
      <c r="Q111" s="439"/>
    </row>
    <row r="112" spans="2:17" ht="15" customHeight="1">
      <c r="B112" s="295" t="s">
        <v>175</v>
      </c>
      <c r="C112" s="312"/>
      <c r="D112" s="324"/>
      <c r="E112" s="305"/>
      <c r="F112" s="312"/>
      <c r="G112" s="317"/>
      <c r="H112" s="318"/>
      <c r="I112" s="318"/>
      <c r="J112" s="318"/>
      <c r="K112" s="318"/>
      <c r="L112" s="317"/>
      <c r="M112" s="318"/>
      <c r="N112" s="318"/>
      <c r="O112" s="318"/>
      <c r="P112" s="318"/>
      <c r="Q112" s="428"/>
    </row>
    <row r="113" spans="1:17" ht="15" customHeight="1">
      <c r="A113" s="254">
        <v>74</v>
      </c>
      <c r="B113" s="290" t="s">
        <v>339</v>
      </c>
      <c r="C113" s="312">
        <v>4902555</v>
      </c>
      <c r="D113" s="324" t="s">
        <v>12</v>
      </c>
      <c r="E113" s="305" t="s">
        <v>323</v>
      </c>
      <c r="F113" s="312">
        <v>75</v>
      </c>
      <c r="G113" s="317">
        <v>10810</v>
      </c>
      <c r="H113" s="318">
        <v>10810</v>
      </c>
      <c r="I113" s="318">
        <f>G113-H113</f>
        <v>0</v>
      </c>
      <c r="J113" s="318">
        <f>$F113*I113</f>
        <v>0</v>
      </c>
      <c r="K113" s="318">
        <f>J113/1000000</f>
        <v>0</v>
      </c>
      <c r="L113" s="317">
        <v>24741</v>
      </c>
      <c r="M113" s="318">
        <v>24109</v>
      </c>
      <c r="N113" s="318">
        <f>L113-M113</f>
        <v>632</v>
      </c>
      <c r="O113" s="318">
        <f>$F113*N113</f>
        <v>47400</v>
      </c>
      <c r="P113" s="319">
        <f>O113/1000000</f>
        <v>0.0474</v>
      </c>
      <c r="Q113" s="439"/>
    </row>
    <row r="114" spans="1:17" ht="15" customHeight="1">
      <c r="A114" s="254">
        <v>75</v>
      </c>
      <c r="B114" s="290" t="s">
        <v>340</v>
      </c>
      <c r="C114" s="312">
        <v>4902581</v>
      </c>
      <c r="D114" s="324" t="s">
        <v>12</v>
      </c>
      <c r="E114" s="305" t="s">
        <v>323</v>
      </c>
      <c r="F114" s="312">
        <v>100</v>
      </c>
      <c r="G114" s="317">
        <v>5310</v>
      </c>
      <c r="H114" s="318">
        <v>5310</v>
      </c>
      <c r="I114" s="318">
        <f>G114-H114</f>
        <v>0</v>
      </c>
      <c r="J114" s="318">
        <f>$F114*I114</f>
        <v>0</v>
      </c>
      <c r="K114" s="318">
        <f>J114/1000000</f>
        <v>0</v>
      </c>
      <c r="L114" s="317">
        <v>18196</v>
      </c>
      <c r="M114" s="318">
        <v>17667</v>
      </c>
      <c r="N114" s="318">
        <f>L114-M114</f>
        <v>529</v>
      </c>
      <c r="O114" s="318">
        <f>$F114*N114</f>
        <v>52900</v>
      </c>
      <c r="P114" s="319">
        <f>O114/1000000</f>
        <v>0.0529</v>
      </c>
      <c r="Q114" s="428"/>
    </row>
    <row r="115" spans="2:17" ht="15" customHeight="1">
      <c r="B115" s="295" t="s">
        <v>393</v>
      </c>
      <c r="C115" s="312"/>
      <c r="D115" s="324"/>
      <c r="E115" s="305"/>
      <c r="F115" s="312"/>
      <c r="G115" s="317"/>
      <c r="H115" s="318"/>
      <c r="I115" s="318"/>
      <c r="J115" s="318"/>
      <c r="K115" s="318"/>
      <c r="L115" s="317"/>
      <c r="M115" s="318"/>
      <c r="N115" s="318"/>
      <c r="O115" s="318"/>
      <c r="P115" s="318"/>
      <c r="Q115" s="428"/>
    </row>
    <row r="116" spans="1:17" ht="15" customHeight="1">
      <c r="A116" s="254">
        <v>76</v>
      </c>
      <c r="B116" s="290" t="s">
        <v>394</v>
      </c>
      <c r="C116" s="312">
        <v>4864861</v>
      </c>
      <c r="D116" s="324" t="s">
        <v>12</v>
      </c>
      <c r="E116" s="305" t="s">
        <v>323</v>
      </c>
      <c r="F116" s="312">
        <v>500</v>
      </c>
      <c r="G116" s="317">
        <v>9385</v>
      </c>
      <c r="H116" s="318">
        <v>8912</v>
      </c>
      <c r="I116" s="318">
        <f aca="true" t="shared" si="21" ref="I116:I123">G116-H116</f>
        <v>473</v>
      </c>
      <c r="J116" s="318">
        <f aca="true" t="shared" si="22" ref="J116:J123">$F116*I116</f>
        <v>236500</v>
      </c>
      <c r="K116" s="318">
        <f aca="true" t="shared" si="23" ref="K116:K123">J116/1000000</f>
        <v>0.2365</v>
      </c>
      <c r="L116" s="317">
        <v>3257</v>
      </c>
      <c r="M116" s="318">
        <v>3258</v>
      </c>
      <c r="N116" s="318">
        <f aca="true" t="shared" si="24" ref="N116:N123">L116-M116</f>
        <v>-1</v>
      </c>
      <c r="O116" s="318">
        <f aca="true" t="shared" si="25" ref="O116:O123">$F116*N116</f>
        <v>-500</v>
      </c>
      <c r="P116" s="319">
        <f aca="true" t="shared" si="26" ref="P116:P123">O116/1000000</f>
        <v>-0.0005</v>
      </c>
      <c r="Q116" s="439"/>
    </row>
    <row r="117" spans="1:17" ht="15" customHeight="1">
      <c r="A117" s="254">
        <v>77</v>
      </c>
      <c r="B117" s="290" t="s">
        <v>395</v>
      </c>
      <c r="C117" s="312">
        <v>4864877</v>
      </c>
      <c r="D117" s="324" t="s">
        <v>12</v>
      </c>
      <c r="E117" s="305" t="s">
        <v>323</v>
      </c>
      <c r="F117" s="312">
        <v>1000</v>
      </c>
      <c r="G117" s="317">
        <v>997693</v>
      </c>
      <c r="H117" s="318">
        <v>997501</v>
      </c>
      <c r="I117" s="318">
        <f t="shared" si="21"/>
        <v>192</v>
      </c>
      <c r="J117" s="318">
        <f t="shared" si="22"/>
        <v>192000</v>
      </c>
      <c r="K117" s="318">
        <f t="shared" si="23"/>
        <v>0.192</v>
      </c>
      <c r="L117" s="317">
        <v>4221</v>
      </c>
      <c r="M117" s="318">
        <v>4221</v>
      </c>
      <c r="N117" s="318">
        <f t="shared" si="24"/>
        <v>0</v>
      </c>
      <c r="O117" s="318">
        <f t="shared" si="25"/>
        <v>0</v>
      </c>
      <c r="P117" s="319">
        <f t="shared" si="26"/>
        <v>0</v>
      </c>
      <c r="Q117" s="428"/>
    </row>
    <row r="118" spans="1:17" ht="15" customHeight="1">
      <c r="A118" s="254">
        <v>78</v>
      </c>
      <c r="B118" s="290" t="s">
        <v>396</v>
      </c>
      <c r="C118" s="312">
        <v>4864841</v>
      </c>
      <c r="D118" s="324" t="s">
        <v>12</v>
      </c>
      <c r="E118" s="305" t="s">
        <v>323</v>
      </c>
      <c r="F118" s="312">
        <v>1000</v>
      </c>
      <c r="G118" s="317">
        <v>984243</v>
      </c>
      <c r="H118" s="318">
        <v>984373</v>
      </c>
      <c r="I118" s="318">
        <f t="shared" si="21"/>
        <v>-130</v>
      </c>
      <c r="J118" s="318">
        <f t="shared" si="22"/>
        <v>-130000</v>
      </c>
      <c r="K118" s="318">
        <f t="shared" si="23"/>
        <v>-0.13</v>
      </c>
      <c r="L118" s="317">
        <v>914</v>
      </c>
      <c r="M118" s="318">
        <v>914</v>
      </c>
      <c r="N118" s="318">
        <f t="shared" si="24"/>
        <v>0</v>
      </c>
      <c r="O118" s="318">
        <f t="shared" si="25"/>
        <v>0</v>
      </c>
      <c r="P118" s="319">
        <f t="shared" si="26"/>
        <v>0</v>
      </c>
      <c r="Q118" s="428"/>
    </row>
    <row r="119" spans="1:17" ht="15" customHeight="1">
      <c r="A119" s="254">
        <v>79</v>
      </c>
      <c r="B119" s="290" t="s">
        <v>397</v>
      </c>
      <c r="C119" s="312">
        <v>4864882</v>
      </c>
      <c r="D119" s="324" t="s">
        <v>12</v>
      </c>
      <c r="E119" s="305" t="s">
        <v>323</v>
      </c>
      <c r="F119" s="312">
        <v>1000</v>
      </c>
      <c r="G119" s="317">
        <v>6975</v>
      </c>
      <c r="H119" s="318">
        <v>6825</v>
      </c>
      <c r="I119" s="318">
        <f t="shared" si="21"/>
        <v>150</v>
      </c>
      <c r="J119" s="318">
        <f t="shared" si="22"/>
        <v>150000</v>
      </c>
      <c r="K119" s="318">
        <f t="shared" si="23"/>
        <v>0.15</v>
      </c>
      <c r="L119" s="317">
        <v>6740</v>
      </c>
      <c r="M119" s="318">
        <v>6739</v>
      </c>
      <c r="N119" s="318">
        <f t="shared" si="24"/>
        <v>1</v>
      </c>
      <c r="O119" s="318">
        <f t="shared" si="25"/>
        <v>1000</v>
      </c>
      <c r="P119" s="319">
        <f t="shared" si="26"/>
        <v>0.001</v>
      </c>
      <c r="Q119" s="428"/>
    </row>
    <row r="120" spans="1:17" ht="15" customHeight="1">
      <c r="A120" s="254">
        <v>80</v>
      </c>
      <c r="B120" s="290" t="s">
        <v>398</v>
      </c>
      <c r="C120" s="312">
        <v>4864858</v>
      </c>
      <c r="D120" s="324" t="s">
        <v>12</v>
      </c>
      <c r="E120" s="305" t="s">
        <v>323</v>
      </c>
      <c r="F120" s="312">
        <v>1000</v>
      </c>
      <c r="G120" s="317">
        <v>999922</v>
      </c>
      <c r="H120" s="318">
        <v>999776</v>
      </c>
      <c r="I120" s="318">
        <f>G120-H120</f>
        <v>146</v>
      </c>
      <c r="J120" s="318">
        <f>$F120*I120</f>
        <v>146000</v>
      </c>
      <c r="K120" s="318">
        <f>J120/1000000</f>
        <v>0.146</v>
      </c>
      <c r="L120" s="317">
        <v>18</v>
      </c>
      <c r="M120" s="318">
        <v>18</v>
      </c>
      <c r="N120" s="318">
        <f>L120-M120</f>
        <v>0</v>
      </c>
      <c r="O120" s="318">
        <f>$F120*N120</f>
        <v>0</v>
      </c>
      <c r="P120" s="318">
        <f>O120/1000000</f>
        <v>0</v>
      </c>
      <c r="Q120" s="439"/>
    </row>
    <row r="121" spans="1:17" ht="15" customHeight="1">
      <c r="A121" s="269">
        <v>81</v>
      </c>
      <c r="B121" s="290" t="s">
        <v>399</v>
      </c>
      <c r="C121" s="312">
        <v>5295123</v>
      </c>
      <c r="D121" s="324" t="s">
        <v>12</v>
      </c>
      <c r="E121" s="305" t="s">
        <v>323</v>
      </c>
      <c r="F121" s="312">
        <v>100</v>
      </c>
      <c r="G121" s="317">
        <v>980004</v>
      </c>
      <c r="H121" s="318">
        <v>978131</v>
      </c>
      <c r="I121" s="318">
        <f>G121-H121</f>
        <v>1873</v>
      </c>
      <c r="J121" s="318">
        <f>$F121*I121</f>
        <v>187300</v>
      </c>
      <c r="K121" s="318">
        <f>J121/1000000</f>
        <v>0.1873</v>
      </c>
      <c r="L121" s="317">
        <v>910413</v>
      </c>
      <c r="M121" s="318">
        <v>910413</v>
      </c>
      <c r="N121" s="318">
        <f>L121-M121</f>
        <v>0</v>
      </c>
      <c r="O121" s="318">
        <f>$F121*N121</f>
        <v>0</v>
      </c>
      <c r="P121" s="318">
        <f>O121/1000000</f>
        <v>0</v>
      </c>
      <c r="Q121" s="439"/>
    </row>
    <row r="122" spans="1:17" ht="15" customHeight="1">
      <c r="A122" s="302">
        <v>82</v>
      </c>
      <c r="B122" s="290" t="s">
        <v>421</v>
      </c>
      <c r="C122" s="312">
        <v>4864879</v>
      </c>
      <c r="D122" s="324" t="s">
        <v>12</v>
      </c>
      <c r="E122" s="305" t="s">
        <v>323</v>
      </c>
      <c r="F122" s="312">
        <v>1000</v>
      </c>
      <c r="G122" s="317">
        <v>5098</v>
      </c>
      <c r="H122" s="318">
        <v>4839</v>
      </c>
      <c r="I122" s="318">
        <f>G122-H122</f>
        <v>259</v>
      </c>
      <c r="J122" s="318">
        <f>$F122*I122</f>
        <v>259000</v>
      </c>
      <c r="K122" s="318">
        <f>J122/1000000</f>
        <v>0.259</v>
      </c>
      <c r="L122" s="317">
        <v>1125</v>
      </c>
      <c r="M122" s="318">
        <v>1125</v>
      </c>
      <c r="N122" s="318">
        <f>L122-M122</f>
        <v>0</v>
      </c>
      <c r="O122" s="318">
        <f>$F122*N122</f>
        <v>0</v>
      </c>
      <c r="P122" s="318">
        <f>O122/1000000</f>
        <v>0</v>
      </c>
      <c r="Q122" s="790"/>
    </row>
    <row r="123" spans="1:17" s="101" customFormat="1" ht="15" customHeight="1">
      <c r="A123" s="302">
        <v>83</v>
      </c>
      <c r="B123" s="290" t="s">
        <v>422</v>
      </c>
      <c r="C123" s="655">
        <v>4864847</v>
      </c>
      <c r="D123" s="655" t="s">
        <v>12</v>
      </c>
      <c r="E123" s="305" t="s">
        <v>323</v>
      </c>
      <c r="F123" s="263">
        <v>1000</v>
      </c>
      <c r="G123" s="317">
        <v>4925</v>
      </c>
      <c r="H123" s="318">
        <v>4760</v>
      </c>
      <c r="I123" s="291">
        <f t="shared" si="21"/>
        <v>165</v>
      </c>
      <c r="J123" s="291">
        <f t="shared" si="22"/>
        <v>165000</v>
      </c>
      <c r="K123" s="263">
        <f t="shared" si="23"/>
        <v>0.165</v>
      </c>
      <c r="L123" s="317">
        <v>7449</v>
      </c>
      <c r="M123" s="318">
        <v>7449</v>
      </c>
      <c r="N123" s="291">
        <f t="shared" si="24"/>
        <v>0</v>
      </c>
      <c r="O123" s="291">
        <f t="shared" si="25"/>
        <v>0</v>
      </c>
      <c r="P123" s="263">
        <f t="shared" si="26"/>
        <v>0</v>
      </c>
      <c r="Q123" s="790"/>
    </row>
    <row r="124" spans="2:17" ht="15" customHeight="1">
      <c r="B124" s="323" t="s">
        <v>431</v>
      </c>
      <c r="C124" s="37"/>
      <c r="D124" s="118"/>
      <c r="E124" s="91"/>
      <c r="F124" s="38"/>
      <c r="G124" s="317"/>
      <c r="H124" s="318"/>
      <c r="I124" s="300"/>
      <c r="J124" s="300"/>
      <c r="K124" s="300"/>
      <c r="L124" s="317"/>
      <c r="M124" s="318"/>
      <c r="N124" s="300"/>
      <c r="O124" s="300"/>
      <c r="P124" s="300"/>
      <c r="Q124" s="429"/>
    </row>
    <row r="125" spans="1:17" ht="15" customHeight="1">
      <c r="A125" s="302">
        <v>84</v>
      </c>
      <c r="B125" s="710" t="s">
        <v>432</v>
      </c>
      <c r="C125" s="341">
        <v>4865158</v>
      </c>
      <c r="D125" s="118" t="s">
        <v>12</v>
      </c>
      <c r="E125" s="91" t="s">
        <v>323</v>
      </c>
      <c r="F125" s="432">
        <v>200</v>
      </c>
      <c r="G125" s="317">
        <v>994695</v>
      </c>
      <c r="H125" s="318">
        <v>994815</v>
      </c>
      <c r="I125" s="300">
        <f>G125-H125</f>
        <v>-120</v>
      </c>
      <c r="J125" s="300">
        <f>$F125*I125</f>
        <v>-24000</v>
      </c>
      <c r="K125" s="300">
        <f>J125/1000000</f>
        <v>-0.024</v>
      </c>
      <c r="L125" s="317">
        <v>14938</v>
      </c>
      <c r="M125" s="318">
        <v>14756</v>
      </c>
      <c r="N125" s="300">
        <f>L125-M125</f>
        <v>182</v>
      </c>
      <c r="O125" s="300">
        <f>$F125*N125</f>
        <v>36400</v>
      </c>
      <c r="P125" s="300">
        <f>O125/1000000</f>
        <v>0.0364</v>
      </c>
      <c r="Q125" s="429"/>
    </row>
    <row r="126" spans="1:17" ht="15" customHeight="1">
      <c r="A126" s="302">
        <v>85</v>
      </c>
      <c r="B126" s="710" t="s">
        <v>433</v>
      </c>
      <c r="C126" s="341">
        <v>4864816</v>
      </c>
      <c r="D126" s="118" t="s">
        <v>12</v>
      </c>
      <c r="E126" s="91" t="s">
        <v>323</v>
      </c>
      <c r="F126" s="432">
        <v>187.5</v>
      </c>
      <c r="G126" s="317">
        <v>990446</v>
      </c>
      <c r="H126" s="318">
        <v>990521</v>
      </c>
      <c r="I126" s="300">
        <f>G126-H126</f>
        <v>-75</v>
      </c>
      <c r="J126" s="300">
        <f>$F126*I126</f>
        <v>-14062.5</v>
      </c>
      <c r="K126" s="300">
        <f>J126/1000000</f>
        <v>-0.0140625</v>
      </c>
      <c r="L126" s="317">
        <v>4849</v>
      </c>
      <c r="M126" s="318">
        <v>5044</v>
      </c>
      <c r="N126" s="300">
        <f>L126-M126</f>
        <v>-195</v>
      </c>
      <c r="O126" s="300">
        <f>$F126*N126</f>
        <v>-36562.5</v>
      </c>
      <c r="P126" s="300">
        <f>O126/1000000</f>
        <v>-0.0365625</v>
      </c>
      <c r="Q126" s="429"/>
    </row>
    <row r="127" spans="1:17" ht="15" customHeight="1">
      <c r="A127" s="300">
        <v>86</v>
      </c>
      <c r="B127" s="710" t="s">
        <v>434</v>
      </c>
      <c r="C127" s="341">
        <v>4864808</v>
      </c>
      <c r="D127" s="118" t="s">
        <v>12</v>
      </c>
      <c r="E127" s="91" t="s">
        <v>323</v>
      </c>
      <c r="F127" s="432">
        <v>187.5</v>
      </c>
      <c r="G127" s="317">
        <v>987483</v>
      </c>
      <c r="H127" s="318">
        <v>987602</v>
      </c>
      <c r="I127" s="300">
        <f>G127-H127</f>
        <v>-119</v>
      </c>
      <c r="J127" s="300">
        <f>$F127*I127</f>
        <v>-22312.5</v>
      </c>
      <c r="K127" s="300">
        <f>J127/1000000</f>
        <v>-0.0223125</v>
      </c>
      <c r="L127" s="317">
        <v>3912</v>
      </c>
      <c r="M127" s="318">
        <v>3974</v>
      </c>
      <c r="N127" s="300">
        <f>L127-M127</f>
        <v>-62</v>
      </c>
      <c r="O127" s="300">
        <f>$F127*N127</f>
        <v>-11625</v>
      </c>
      <c r="P127" s="300">
        <f>O127/1000000</f>
        <v>-0.011625</v>
      </c>
      <c r="Q127" s="429"/>
    </row>
    <row r="128" spans="1:17" ht="15" customHeight="1">
      <c r="A128" s="300">
        <v>87</v>
      </c>
      <c r="B128" s="710" t="s">
        <v>435</v>
      </c>
      <c r="C128" s="341">
        <v>4865005</v>
      </c>
      <c r="D128" s="118" t="s">
        <v>12</v>
      </c>
      <c r="E128" s="91" t="s">
        <v>323</v>
      </c>
      <c r="F128" s="432">
        <v>250</v>
      </c>
      <c r="G128" s="317">
        <v>4543</v>
      </c>
      <c r="H128" s="318">
        <v>4518</v>
      </c>
      <c r="I128" s="300">
        <f>G128-H128</f>
        <v>25</v>
      </c>
      <c r="J128" s="300">
        <f>$F128*I128</f>
        <v>6250</v>
      </c>
      <c r="K128" s="300">
        <f>J128/1000000</f>
        <v>0.00625</v>
      </c>
      <c r="L128" s="317">
        <v>8115</v>
      </c>
      <c r="M128" s="318">
        <v>8079</v>
      </c>
      <c r="N128" s="300">
        <f>L128-M128</f>
        <v>36</v>
      </c>
      <c r="O128" s="300">
        <f>$F128*N128</f>
        <v>9000</v>
      </c>
      <c r="P128" s="300">
        <f>O128/1000000</f>
        <v>0.009</v>
      </c>
      <c r="Q128" s="429"/>
    </row>
    <row r="129" spans="1:17" s="461" customFormat="1" ht="17.25" thickBot="1">
      <c r="A129" s="742">
        <v>88</v>
      </c>
      <c r="B129" s="743" t="s">
        <v>436</v>
      </c>
      <c r="C129" s="716">
        <v>4864822</v>
      </c>
      <c r="D129" s="246" t="s">
        <v>12</v>
      </c>
      <c r="E129" s="247" t="s">
        <v>323</v>
      </c>
      <c r="F129" s="693">
        <v>100</v>
      </c>
      <c r="G129" s="426">
        <v>994650</v>
      </c>
      <c r="H129" s="427">
        <v>994581</v>
      </c>
      <c r="I129" s="304">
        <f>G129-H129</f>
        <v>69</v>
      </c>
      <c r="J129" s="304">
        <f>$F129*I129</f>
        <v>6900</v>
      </c>
      <c r="K129" s="304">
        <f>J129/1000000</f>
        <v>0.0069</v>
      </c>
      <c r="L129" s="426">
        <v>29740</v>
      </c>
      <c r="M129" s="427">
        <v>29757</v>
      </c>
      <c r="N129" s="304">
        <f>L129-M129</f>
        <v>-17</v>
      </c>
      <c r="O129" s="304">
        <f>$F129*N129</f>
        <v>-1700</v>
      </c>
      <c r="P129" s="304">
        <f>O129/1000000</f>
        <v>-0.0017</v>
      </c>
      <c r="Q129" s="744"/>
    </row>
    <row r="130" spans="1:17" s="458" customFormat="1" ht="7.5" customHeight="1" thickTop="1">
      <c r="A130" s="42"/>
      <c r="B130" s="723"/>
      <c r="C130" s="459"/>
      <c r="D130" s="118"/>
      <c r="E130" s="91"/>
      <c r="F130" s="459"/>
      <c r="G130" s="318"/>
      <c r="H130" s="318"/>
      <c r="I130" s="300"/>
      <c r="J130" s="300"/>
      <c r="K130" s="300"/>
      <c r="L130" s="318"/>
      <c r="M130" s="318"/>
      <c r="N130" s="300"/>
      <c r="O130" s="300"/>
      <c r="P130" s="300"/>
      <c r="Q130" s="753"/>
    </row>
    <row r="131" spans="1:16" ht="21" customHeight="1">
      <c r="A131" s="179" t="s">
        <v>289</v>
      </c>
      <c r="C131" s="54"/>
      <c r="D131" s="87"/>
      <c r="E131" s="87"/>
      <c r="F131" s="553"/>
      <c r="K131" s="554">
        <f>SUM(K8:K130)</f>
        <v>-3.403004179999999</v>
      </c>
      <c r="L131" s="20"/>
      <c r="M131" s="20"/>
      <c r="N131" s="20"/>
      <c r="O131" s="20"/>
      <c r="P131" s="554">
        <f>SUM(P8:P130)</f>
        <v>1.2137500199999995</v>
      </c>
    </row>
    <row r="132" spans="3:16" ht="9.75" customHeight="1" hidden="1">
      <c r="C132" s="87"/>
      <c r="D132" s="87"/>
      <c r="E132" s="87"/>
      <c r="F132" s="553"/>
      <c r="L132" s="506"/>
      <c r="M132" s="506"/>
      <c r="N132" s="506"/>
      <c r="O132" s="506"/>
      <c r="P132" s="506"/>
    </row>
    <row r="133" spans="1:17" ht="24" thickBot="1">
      <c r="A133" s="371" t="s">
        <v>178</v>
      </c>
      <c r="C133" s="87"/>
      <c r="D133" s="87"/>
      <c r="E133" s="87"/>
      <c r="F133" s="553"/>
      <c r="G133" s="458"/>
      <c r="H133" s="458"/>
      <c r="I133" s="44" t="s">
        <v>372</v>
      </c>
      <c r="J133" s="458"/>
      <c r="K133" s="458"/>
      <c r="L133" s="459"/>
      <c r="M133" s="459"/>
      <c r="N133" s="44" t="s">
        <v>373</v>
      </c>
      <c r="O133" s="459"/>
      <c r="P133" s="459"/>
      <c r="Q133" s="550" t="str">
        <f>NDPL!$Q$1</f>
        <v>JULY-2021</v>
      </c>
    </row>
    <row r="134" spans="1:17" ht="39.75" thickBot="1" thickTop="1">
      <c r="A134" s="476" t="s">
        <v>8</v>
      </c>
      <c r="B134" s="477" t="s">
        <v>9</v>
      </c>
      <c r="C134" s="478" t="s">
        <v>1</v>
      </c>
      <c r="D134" s="478" t="s">
        <v>2</v>
      </c>
      <c r="E134" s="478" t="s">
        <v>3</v>
      </c>
      <c r="F134" s="555" t="s">
        <v>10</v>
      </c>
      <c r="G134" s="476" t="str">
        <f>NDPL!G5</f>
        <v>FINAL READING 31/07/2021</v>
      </c>
      <c r="H134" s="478" t="str">
        <f>NDPL!H5</f>
        <v>INTIAL READING 01/07/2021</v>
      </c>
      <c r="I134" s="478" t="s">
        <v>4</v>
      </c>
      <c r="J134" s="478" t="s">
        <v>5</v>
      </c>
      <c r="K134" s="478" t="s">
        <v>6</v>
      </c>
      <c r="L134" s="476" t="str">
        <f>NDPL!G5</f>
        <v>FINAL READING 31/07/2021</v>
      </c>
      <c r="M134" s="478" t="str">
        <f>NDPL!H5</f>
        <v>INTIAL READING 01/07/2021</v>
      </c>
      <c r="N134" s="478" t="s">
        <v>4</v>
      </c>
      <c r="O134" s="478" t="s">
        <v>5</v>
      </c>
      <c r="P134" s="478" t="s">
        <v>6</v>
      </c>
      <c r="Q134" s="499" t="s">
        <v>286</v>
      </c>
    </row>
    <row r="135" spans="3:16" ht="18" thickBot="1" thickTop="1">
      <c r="C135" s="87"/>
      <c r="D135" s="87"/>
      <c r="E135" s="87"/>
      <c r="F135" s="553"/>
      <c r="L135" s="506"/>
      <c r="M135" s="506"/>
      <c r="N135" s="506"/>
      <c r="O135" s="506"/>
      <c r="P135" s="506"/>
    </row>
    <row r="136" spans="1:17" ht="18" customHeight="1" thickTop="1">
      <c r="A136" s="329"/>
      <c r="B136" s="330" t="s">
        <v>165</v>
      </c>
      <c r="C136" s="303"/>
      <c r="D136" s="88"/>
      <c r="E136" s="88"/>
      <c r="F136" s="299"/>
      <c r="G136" s="50"/>
      <c r="H136" s="436"/>
      <c r="I136" s="436"/>
      <c r="J136" s="436"/>
      <c r="K136" s="556"/>
      <c r="L136" s="508"/>
      <c r="M136" s="509"/>
      <c r="N136" s="509"/>
      <c r="O136" s="509"/>
      <c r="P136" s="510"/>
      <c r="Q136" s="505"/>
    </row>
    <row r="137" spans="1:17" ht="18">
      <c r="A137" s="302">
        <v>1</v>
      </c>
      <c r="B137" s="331" t="s">
        <v>166</v>
      </c>
      <c r="C137" s="312">
        <v>4865151</v>
      </c>
      <c r="D137" s="118" t="s">
        <v>12</v>
      </c>
      <c r="E137" s="91" t="s">
        <v>323</v>
      </c>
      <c r="F137" s="300">
        <v>-500</v>
      </c>
      <c r="G137" s="317">
        <v>21595</v>
      </c>
      <c r="H137" s="318">
        <v>21497</v>
      </c>
      <c r="I137" s="269">
        <f>G137-H137</f>
        <v>98</v>
      </c>
      <c r="J137" s="269">
        <f>$F137*I137</f>
        <v>-49000</v>
      </c>
      <c r="K137" s="269">
        <f>J137/1000000</f>
        <v>-0.049</v>
      </c>
      <c r="L137" s="317">
        <v>4950</v>
      </c>
      <c r="M137" s="318">
        <v>4921</v>
      </c>
      <c r="N137" s="269">
        <f>L137-M137</f>
        <v>29</v>
      </c>
      <c r="O137" s="269">
        <f>$F137*N137</f>
        <v>-14500</v>
      </c>
      <c r="P137" s="269">
        <f>O137/1000000</f>
        <v>-0.0145</v>
      </c>
      <c r="Q137" s="443"/>
    </row>
    <row r="138" spans="1:17" ht="18" customHeight="1">
      <c r="A138" s="302"/>
      <c r="B138" s="332" t="s">
        <v>39</v>
      </c>
      <c r="C138" s="312"/>
      <c r="D138" s="118"/>
      <c r="E138" s="118"/>
      <c r="F138" s="300"/>
      <c r="G138" s="317"/>
      <c r="H138" s="318"/>
      <c r="I138" s="269"/>
      <c r="J138" s="269"/>
      <c r="K138" s="269"/>
      <c r="L138" s="317"/>
      <c r="M138" s="318"/>
      <c r="N138" s="269"/>
      <c r="O138" s="269"/>
      <c r="P138" s="269"/>
      <c r="Q138" s="440"/>
    </row>
    <row r="139" spans="1:17" ht="18" customHeight="1">
      <c r="A139" s="302"/>
      <c r="B139" s="332" t="s">
        <v>111</v>
      </c>
      <c r="C139" s="312"/>
      <c r="D139" s="118"/>
      <c r="E139" s="118"/>
      <c r="F139" s="300"/>
      <c r="G139" s="317"/>
      <c r="H139" s="318"/>
      <c r="I139" s="269"/>
      <c r="J139" s="269"/>
      <c r="K139" s="269"/>
      <c r="L139" s="317"/>
      <c r="M139" s="318"/>
      <c r="N139" s="269"/>
      <c r="O139" s="269"/>
      <c r="P139" s="269"/>
      <c r="Q139" s="440"/>
    </row>
    <row r="140" spans="1:17" ht="18" customHeight="1">
      <c r="A140" s="302">
        <v>2</v>
      </c>
      <c r="B140" s="331" t="s">
        <v>112</v>
      </c>
      <c r="C140" s="312">
        <v>5295199</v>
      </c>
      <c r="D140" s="118" t="s">
        <v>12</v>
      </c>
      <c r="E140" s="91" t="s">
        <v>323</v>
      </c>
      <c r="F140" s="300">
        <v>-1000</v>
      </c>
      <c r="G140" s="317">
        <v>998183</v>
      </c>
      <c r="H140" s="318">
        <v>998183</v>
      </c>
      <c r="I140" s="269">
        <f>G140-H140</f>
        <v>0</v>
      </c>
      <c r="J140" s="269">
        <f>$F140*I140</f>
        <v>0</v>
      </c>
      <c r="K140" s="269">
        <f>J140/1000000</f>
        <v>0</v>
      </c>
      <c r="L140" s="317">
        <v>1170</v>
      </c>
      <c r="M140" s="318">
        <v>1170</v>
      </c>
      <c r="N140" s="269">
        <f>L140-M140</f>
        <v>0</v>
      </c>
      <c r="O140" s="269">
        <f>$F140*N140</f>
        <v>0</v>
      </c>
      <c r="P140" s="269">
        <f>O140/1000000</f>
        <v>0</v>
      </c>
      <c r="Q140" s="440"/>
    </row>
    <row r="141" spans="1:17" ht="18" customHeight="1">
      <c r="A141" s="302">
        <v>3</v>
      </c>
      <c r="B141" s="301" t="s">
        <v>113</v>
      </c>
      <c r="C141" s="312">
        <v>4864828</v>
      </c>
      <c r="D141" s="80" t="s">
        <v>12</v>
      </c>
      <c r="E141" s="91" t="s">
        <v>323</v>
      </c>
      <c r="F141" s="300">
        <v>-133.33</v>
      </c>
      <c r="G141" s="317">
        <v>993250</v>
      </c>
      <c r="H141" s="318">
        <v>993250</v>
      </c>
      <c r="I141" s="269">
        <f>G141-H141</f>
        <v>0</v>
      </c>
      <c r="J141" s="269">
        <f>$F141*I141</f>
        <v>0</v>
      </c>
      <c r="K141" s="269">
        <f>J141/1000000</f>
        <v>0</v>
      </c>
      <c r="L141" s="317">
        <v>11334</v>
      </c>
      <c r="M141" s="318">
        <v>11924</v>
      </c>
      <c r="N141" s="269">
        <f>L141-M141</f>
        <v>-590</v>
      </c>
      <c r="O141" s="269">
        <f>$F141*N141</f>
        <v>78664.70000000001</v>
      </c>
      <c r="P141" s="269">
        <f>O141/1000000</f>
        <v>0.07866470000000002</v>
      </c>
      <c r="Q141" s="440"/>
    </row>
    <row r="142" spans="1:17" ht="18" customHeight="1">
      <c r="A142" s="302">
        <v>4</v>
      </c>
      <c r="B142" s="331" t="s">
        <v>167</v>
      </c>
      <c r="C142" s="312">
        <v>4864804</v>
      </c>
      <c r="D142" s="118" t="s">
        <v>12</v>
      </c>
      <c r="E142" s="91" t="s">
        <v>323</v>
      </c>
      <c r="F142" s="300">
        <v>-200</v>
      </c>
      <c r="G142" s="317">
        <v>994312</v>
      </c>
      <c r="H142" s="318">
        <v>994312</v>
      </c>
      <c r="I142" s="269">
        <f>G142-H142</f>
        <v>0</v>
      </c>
      <c r="J142" s="269">
        <f>$F142*I142</f>
        <v>0</v>
      </c>
      <c r="K142" s="269">
        <f>J142/1000000</f>
        <v>0</v>
      </c>
      <c r="L142" s="317">
        <v>4403</v>
      </c>
      <c r="M142" s="318">
        <v>4403</v>
      </c>
      <c r="N142" s="269">
        <f>L142-M142</f>
        <v>0</v>
      </c>
      <c r="O142" s="269">
        <f>$F142*N142</f>
        <v>0</v>
      </c>
      <c r="P142" s="269">
        <f>O142/1000000</f>
        <v>0</v>
      </c>
      <c r="Q142" s="440"/>
    </row>
    <row r="143" spans="1:17" ht="18" customHeight="1">
      <c r="A143" s="302">
        <v>5</v>
      </c>
      <c r="B143" s="331" t="s">
        <v>168</v>
      </c>
      <c r="C143" s="312">
        <v>4864845</v>
      </c>
      <c r="D143" s="118" t="s">
        <v>12</v>
      </c>
      <c r="E143" s="91" t="s">
        <v>323</v>
      </c>
      <c r="F143" s="300">
        <v>-1000</v>
      </c>
      <c r="G143" s="317">
        <v>1130</v>
      </c>
      <c r="H143" s="318">
        <v>1130</v>
      </c>
      <c r="I143" s="269">
        <f>G143-H143</f>
        <v>0</v>
      </c>
      <c r="J143" s="269">
        <f>$F143*I143</f>
        <v>0</v>
      </c>
      <c r="K143" s="269">
        <f>J143/1000000</f>
        <v>0</v>
      </c>
      <c r="L143" s="317">
        <v>999298</v>
      </c>
      <c r="M143" s="318">
        <v>999084</v>
      </c>
      <c r="N143" s="269">
        <f>L143-M143</f>
        <v>214</v>
      </c>
      <c r="O143" s="269">
        <f>$F143*N143</f>
        <v>-214000</v>
      </c>
      <c r="P143" s="269">
        <f>O143/1000000</f>
        <v>-0.214</v>
      </c>
      <c r="Q143" s="440"/>
    </row>
    <row r="144" spans="1:17" ht="18" customHeight="1">
      <c r="A144" s="302"/>
      <c r="B144" s="333" t="s">
        <v>169</v>
      </c>
      <c r="C144" s="312"/>
      <c r="D144" s="80"/>
      <c r="E144" s="80"/>
      <c r="F144" s="300"/>
      <c r="G144" s="317"/>
      <c r="H144" s="318"/>
      <c r="I144" s="269"/>
      <c r="J144" s="269"/>
      <c r="K144" s="269"/>
      <c r="L144" s="317"/>
      <c r="M144" s="318"/>
      <c r="N144" s="269"/>
      <c r="O144" s="269"/>
      <c r="P144" s="269"/>
      <c r="Q144" s="440"/>
    </row>
    <row r="145" spans="1:17" ht="18" customHeight="1">
      <c r="A145" s="302"/>
      <c r="B145" s="333" t="s">
        <v>102</v>
      </c>
      <c r="C145" s="312"/>
      <c r="D145" s="80"/>
      <c r="E145" s="80"/>
      <c r="F145" s="300"/>
      <c r="G145" s="317"/>
      <c r="H145" s="318"/>
      <c r="I145" s="269"/>
      <c r="J145" s="269"/>
      <c r="K145" s="269"/>
      <c r="L145" s="317"/>
      <c r="M145" s="318"/>
      <c r="N145" s="269"/>
      <c r="O145" s="269"/>
      <c r="P145" s="269"/>
      <c r="Q145" s="440"/>
    </row>
    <row r="146" spans="1:17" s="466" customFormat="1" ht="18">
      <c r="A146" s="449">
        <v>6</v>
      </c>
      <c r="B146" s="450" t="s">
        <v>375</v>
      </c>
      <c r="C146" s="451">
        <v>4864955</v>
      </c>
      <c r="D146" s="155" t="s">
        <v>12</v>
      </c>
      <c r="E146" s="156" t="s">
        <v>323</v>
      </c>
      <c r="F146" s="452">
        <v>-1000</v>
      </c>
      <c r="G146" s="317">
        <v>992858</v>
      </c>
      <c r="H146" s="318">
        <v>992901</v>
      </c>
      <c r="I146" s="423">
        <f>G146-H146</f>
        <v>-43</v>
      </c>
      <c r="J146" s="423">
        <f>$F146*I146</f>
        <v>43000</v>
      </c>
      <c r="K146" s="423">
        <f>J146/1000000</f>
        <v>0.043</v>
      </c>
      <c r="L146" s="317">
        <v>2280</v>
      </c>
      <c r="M146" s="318">
        <v>2254</v>
      </c>
      <c r="N146" s="423">
        <f>L146-M146</f>
        <v>26</v>
      </c>
      <c r="O146" s="423">
        <f>$F146*N146</f>
        <v>-26000</v>
      </c>
      <c r="P146" s="423">
        <f>O146/1000000</f>
        <v>-0.026</v>
      </c>
      <c r="Q146" s="651"/>
    </row>
    <row r="147" spans="1:17" ht="18">
      <c r="A147" s="302">
        <v>7</v>
      </c>
      <c r="B147" s="331" t="s">
        <v>170</v>
      </c>
      <c r="C147" s="312">
        <v>4864820</v>
      </c>
      <c r="D147" s="118" t="s">
        <v>12</v>
      </c>
      <c r="E147" s="91" t="s">
        <v>323</v>
      </c>
      <c r="F147" s="300">
        <v>-160</v>
      </c>
      <c r="G147" s="317">
        <v>6781</v>
      </c>
      <c r="H147" s="318">
        <v>6781</v>
      </c>
      <c r="I147" s="269">
        <f>G147-H147</f>
        <v>0</v>
      </c>
      <c r="J147" s="269">
        <f>$F147*I147</f>
        <v>0</v>
      </c>
      <c r="K147" s="269">
        <f>J147/1000000</f>
        <v>0</v>
      </c>
      <c r="L147" s="317">
        <v>31453</v>
      </c>
      <c r="M147" s="318">
        <v>30306</v>
      </c>
      <c r="N147" s="269">
        <f>L147-M147</f>
        <v>1147</v>
      </c>
      <c r="O147" s="269">
        <f>$F147*N147</f>
        <v>-183520</v>
      </c>
      <c r="P147" s="269">
        <f>O147/1000000</f>
        <v>-0.18352</v>
      </c>
      <c r="Q147" s="652"/>
    </row>
    <row r="148" spans="1:17" ht="18" customHeight="1">
      <c r="A148" s="302">
        <v>8</v>
      </c>
      <c r="B148" s="331" t="s">
        <v>171</v>
      </c>
      <c r="C148" s="312">
        <v>4864811</v>
      </c>
      <c r="D148" s="118" t="s">
        <v>12</v>
      </c>
      <c r="E148" s="91" t="s">
        <v>323</v>
      </c>
      <c r="F148" s="300">
        <v>-200</v>
      </c>
      <c r="G148" s="317">
        <v>3556</v>
      </c>
      <c r="H148" s="318">
        <v>3556</v>
      </c>
      <c r="I148" s="269">
        <f>G148-H148</f>
        <v>0</v>
      </c>
      <c r="J148" s="269">
        <f>$F148*I148</f>
        <v>0</v>
      </c>
      <c r="K148" s="269">
        <f>J148/1000000</f>
        <v>0</v>
      </c>
      <c r="L148" s="317">
        <v>10418</v>
      </c>
      <c r="M148" s="318">
        <v>8815</v>
      </c>
      <c r="N148" s="269">
        <f>L148-M148</f>
        <v>1603</v>
      </c>
      <c r="O148" s="269">
        <f>$F148*N148</f>
        <v>-320600</v>
      </c>
      <c r="P148" s="269">
        <f>O148/1000000</f>
        <v>-0.3206</v>
      </c>
      <c r="Q148" s="440"/>
    </row>
    <row r="149" spans="1:17" ht="18" customHeight="1">
      <c r="A149" s="302">
        <v>9</v>
      </c>
      <c r="B149" s="331" t="s">
        <v>384</v>
      </c>
      <c r="C149" s="312">
        <v>4864961</v>
      </c>
      <c r="D149" s="118" t="s">
        <v>12</v>
      </c>
      <c r="E149" s="91" t="s">
        <v>323</v>
      </c>
      <c r="F149" s="300">
        <v>-1000</v>
      </c>
      <c r="G149" s="317">
        <v>977160</v>
      </c>
      <c r="H149" s="318">
        <v>977209</v>
      </c>
      <c r="I149" s="269">
        <f>G149-H149</f>
        <v>-49</v>
      </c>
      <c r="J149" s="269">
        <f>$F149*I149</f>
        <v>49000</v>
      </c>
      <c r="K149" s="269">
        <f>J149/1000000</f>
        <v>0.049</v>
      </c>
      <c r="L149" s="317">
        <v>999282</v>
      </c>
      <c r="M149" s="318">
        <v>999249</v>
      </c>
      <c r="N149" s="269">
        <f>L149-M149</f>
        <v>33</v>
      </c>
      <c r="O149" s="269">
        <f>$F149*N149</f>
        <v>-33000</v>
      </c>
      <c r="P149" s="269">
        <f>O149/1000000</f>
        <v>-0.033</v>
      </c>
      <c r="Q149" s="425"/>
    </row>
    <row r="150" spans="1:17" ht="18" customHeight="1">
      <c r="A150" s="302"/>
      <c r="B150" s="332" t="s">
        <v>102</v>
      </c>
      <c r="C150" s="312"/>
      <c r="D150" s="118"/>
      <c r="E150" s="118"/>
      <c r="F150" s="300"/>
      <c r="G150" s="317"/>
      <c r="H150" s="318"/>
      <c r="I150" s="269"/>
      <c r="J150" s="269"/>
      <c r="K150" s="269"/>
      <c r="L150" s="317"/>
      <c r="M150" s="318"/>
      <c r="N150" s="269"/>
      <c r="O150" s="269"/>
      <c r="P150" s="269"/>
      <c r="Q150" s="440"/>
    </row>
    <row r="151" spans="1:17" ht="18" customHeight="1">
      <c r="A151" s="302">
        <v>10</v>
      </c>
      <c r="B151" s="331" t="s">
        <v>172</v>
      </c>
      <c r="C151" s="312">
        <v>4865093</v>
      </c>
      <c r="D151" s="118" t="s">
        <v>12</v>
      </c>
      <c r="E151" s="91" t="s">
        <v>323</v>
      </c>
      <c r="F151" s="300">
        <v>-100</v>
      </c>
      <c r="G151" s="317">
        <v>102749</v>
      </c>
      <c r="H151" s="318">
        <v>102665</v>
      </c>
      <c r="I151" s="269">
        <f>G151-H151</f>
        <v>84</v>
      </c>
      <c r="J151" s="269">
        <f>$F151*I151</f>
        <v>-8400</v>
      </c>
      <c r="K151" s="269">
        <f>J151/1000000</f>
        <v>-0.0084</v>
      </c>
      <c r="L151" s="317">
        <v>76359</v>
      </c>
      <c r="M151" s="318">
        <v>76217</v>
      </c>
      <c r="N151" s="269">
        <f>L151-M151</f>
        <v>142</v>
      </c>
      <c r="O151" s="269">
        <f>$F151*N151</f>
        <v>-14200</v>
      </c>
      <c r="P151" s="269">
        <f>O151/1000000</f>
        <v>-0.0142</v>
      </c>
      <c r="Q151" s="440"/>
    </row>
    <row r="152" spans="1:17" ht="18" customHeight="1">
      <c r="A152" s="302">
        <v>11</v>
      </c>
      <c r="B152" s="331" t="s">
        <v>173</v>
      </c>
      <c r="C152" s="312">
        <v>4902544</v>
      </c>
      <c r="D152" s="118" t="s">
        <v>12</v>
      </c>
      <c r="E152" s="91" t="s">
        <v>323</v>
      </c>
      <c r="F152" s="300">
        <v>-100</v>
      </c>
      <c r="G152" s="317">
        <v>4231</v>
      </c>
      <c r="H152" s="318">
        <v>4302</v>
      </c>
      <c r="I152" s="269">
        <f>G152-H152</f>
        <v>-71</v>
      </c>
      <c r="J152" s="269">
        <f>$F152*I152</f>
        <v>7100</v>
      </c>
      <c r="K152" s="269">
        <f>J152/1000000</f>
        <v>0.0071</v>
      </c>
      <c r="L152" s="317">
        <v>1552</v>
      </c>
      <c r="M152" s="318">
        <v>1442</v>
      </c>
      <c r="N152" s="269">
        <f>L152-M152</f>
        <v>110</v>
      </c>
      <c r="O152" s="269">
        <f>$F152*N152</f>
        <v>-11000</v>
      </c>
      <c r="P152" s="269">
        <f>O152/1000000</f>
        <v>-0.011</v>
      </c>
      <c r="Q152" s="440"/>
    </row>
    <row r="153" spans="1:17" ht="18">
      <c r="A153" s="449">
        <v>12</v>
      </c>
      <c r="B153" s="450" t="s">
        <v>174</v>
      </c>
      <c r="C153" s="451">
        <v>5269199</v>
      </c>
      <c r="D153" s="155" t="s">
        <v>12</v>
      </c>
      <c r="E153" s="156" t="s">
        <v>323</v>
      </c>
      <c r="F153" s="452">
        <v>-100</v>
      </c>
      <c r="G153" s="317">
        <v>6214</v>
      </c>
      <c r="H153" s="318">
        <v>5898</v>
      </c>
      <c r="I153" s="423">
        <f>G153-H153</f>
        <v>316</v>
      </c>
      <c r="J153" s="423">
        <f>$F153*I153</f>
        <v>-31600</v>
      </c>
      <c r="K153" s="423">
        <f>J153/1000000</f>
        <v>-0.0316</v>
      </c>
      <c r="L153" s="317">
        <v>70841</v>
      </c>
      <c r="M153" s="318">
        <v>70830</v>
      </c>
      <c r="N153" s="423">
        <f>L153-M153</f>
        <v>11</v>
      </c>
      <c r="O153" s="423">
        <f>$F153*N153</f>
        <v>-1100</v>
      </c>
      <c r="P153" s="423">
        <f>O153/1000000</f>
        <v>-0.0011</v>
      </c>
      <c r="Q153" s="443"/>
    </row>
    <row r="154" spans="1:17" ht="18" customHeight="1">
      <c r="A154" s="302"/>
      <c r="B154" s="333" t="s">
        <v>169</v>
      </c>
      <c r="C154" s="312"/>
      <c r="D154" s="80"/>
      <c r="E154" s="80"/>
      <c r="F154" s="296">
        <v>-100</v>
      </c>
      <c r="G154" s="317">
        <v>5645</v>
      </c>
      <c r="H154" s="318">
        <v>5655</v>
      </c>
      <c r="I154" s="269">
        <f>G154-H154</f>
        <v>-10</v>
      </c>
      <c r="J154" s="269">
        <f>$F154*I154</f>
        <v>1000</v>
      </c>
      <c r="K154" s="269">
        <f>J154/1000000</f>
        <v>0.001</v>
      </c>
      <c r="L154" s="317"/>
      <c r="M154" s="318"/>
      <c r="N154" s="269"/>
      <c r="O154" s="269"/>
      <c r="P154" s="269"/>
      <c r="Q154" s="440"/>
    </row>
    <row r="155" spans="1:17" ht="18" customHeight="1">
      <c r="A155" s="302"/>
      <c r="B155" s="332" t="s">
        <v>175</v>
      </c>
      <c r="C155" s="312"/>
      <c r="D155" s="118"/>
      <c r="E155" s="118"/>
      <c r="F155" s="296"/>
      <c r="G155" s="317"/>
      <c r="H155" s="318"/>
      <c r="I155" s="269"/>
      <c r="J155" s="269"/>
      <c r="K155" s="269"/>
      <c r="L155" s="317"/>
      <c r="M155" s="318"/>
      <c r="N155" s="269"/>
      <c r="O155" s="269"/>
      <c r="P155" s="269"/>
      <c r="Q155" s="440"/>
    </row>
    <row r="156" spans="1:17" ht="18" customHeight="1">
      <c r="A156" s="302">
        <v>13</v>
      </c>
      <c r="B156" s="331" t="s">
        <v>374</v>
      </c>
      <c r="C156" s="312">
        <v>4864892</v>
      </c>
      <c r="D156" s="118" t="s">
        <v>12</v>
      </c>
      <c r="E156" s="91" t="s">
        <v>323</v>
      </c>
      <c r="F156" s="300">
        <v>500</v>
      </c>
      <c r="G156" s="317">
        <v>998664</v>
      </c>
      <c r="H156" s="318">
        <v>998665</v>
      </c>
      <c r="I156" s="269">
        <f>G156-H156</f>
        <v>-1</v>
      </c>
      <c r="J156" s="269">
        <f>$F156*I156</f>
        <v>-500</v>
      </c>
      <c r="K156" s="269">
        <f>J156/1000000</f>
        <v>-0.0005</v>
      </c>
      <c r="L156" s="317">
        <v>16617</v>
      </c>
      <c r="M156" s="318">
        <v>16621</v>
      </c>
      <c r="N156" s="269">
        <f>L156-M156</f>
        <v>-4</v>
      </c>
      <c r="O156" s="269">
        <f>$F156*N156</f>
        <v>-2000</v>
      </c>
      <c r="P156" s="269">
        <f>O156/1000000</f>
        <v>-0.002</v>
      </c>
      <c r="Q156" s="456"/>
    </row>
    <row r="157" spans="1:17" ht="18" customHeight="1">
      <c r="A157" s="302">
        <v>14</v>
      </c>
      <c r="B157" s="331" t="s">
        <v>377</v>
      </c>
      <c r="C157" s="312">
        <v>4864824</v>
      </c>
      <c r="D157" s="118" t="s">
        <v>12</v>
      </c>
      <c r="E157" s="91" t="s">
        <v>323</v>
      </c>
      <c r="F157" s="300">
        <v>100</v>
      </c>
      <c r="G157" s="317">
        <v>0</v>
      </c>
      <c r="H157" s="318">
        <v>0</v>
      </c>
      <c r="I157" s="441">
        <f>G157-H157</f>
        <v>0</v>
      </c>
      <c r="J157" s="441">
        <f>$F157*I157</f>
        <v>0</v>
      </c>
      <c r="K157" s="441">
        <f>J157/1000000</f>
        <v>0</v>
      </c>
      <c r="L157" s="317">
        <v>0</v>
      </c>
      <c r="M157" s="318">
        <v>0</v>
      </c>
      <c r="N157" s="263">
        <f>L157-M157</f>
        <v>0</v>
      </c>
      <c r="O157" s="263">
        <f>$F157*N157</f>
        <v>0</v>
      </c>
      <c r="P157" s="263">
        <f>O157/1000000</f>
        <v>0</v>
      </c>
      <c r="Q157" s="448"/>
    </row>
    <row r="158" spans="1:17" ht="18" customHeight="1">
      <c r="A158" s="302">
        <v>15</v>
      </c>
      <c r="B158" s="331" t="s">
        <v>111</v>
      </c>
      <c r="C158" s="312">
        <v>4902508</v>
      </c>
      <c r="D158" s="118" t="s">
        <v>12</v>
      </c>
      <c r="E158" s="91" t="s">
        <v>323</v>
      </c>
      <c r="F158" s="300">
        <v>833.33</v>
      </c>
      <c r="G158" s="317">
        <v>999904</v>
      </c>
      <c r="H158" s="318">
        <v>999904</v>
      </c>
      <c r="I158" s="269">
        <f>G158-H158</f>
        <v>0</v>
      </c>
      <c r="J158" s="269">
        <f>$F158*I158</f>
        <v>0</v>
      </c>
      <c r="K158" s="269">
        <f>J158/1000000</f>
        <v>0</v>
      </c>
      <c r="L158" s="317">
        <v>999569</v>
      </c>
      <c r="M158" s="318">
        <v>999569</v>
      </c>
      <c r="N158" s="269">
        <f>L158-M158</f>
        <v>0</v>
      </c>
      <c r="O158" s="269">
        <f>$F158*N158</f>
        <v>0</v>
      </c>
      <c r="P158" s="269">
        <f>O158/1000000</f>
        <v>0</v>
      </c>
      <c r="Q158" s="440"/>
    </row>
    <row r="159" spans="1:17" ht="18" customHeight="1">
      <c r="A159" s="302"/>
      <c r="B159" s="332" t="s">
        <v>176</v>
      </c>
      <c r="C159" s="312"/>
      <c r="D159" s="118"/>
      <c r="E159" s="118"/>
      <c r="F159" s="300"/>
      <c r="G159" s="317"/>
      <c r="H159" s="318"/>
      <c r="I159" s="269"/>
      <c r="J159" s="269"/>
      <c r="K159" s="269"/>
      <c r="L159" s="317"/>
      <c r="M159" s="318"/>
      <c r="N159" s="269"/>
      <c r="O159" s="269"/>
      <c r="P159" s="269"/>
      <c r="Q159" s="440"/>
    </row>
    <row r="160" spans="1:17" ht="18" customHeight="1">
      <c r="A160" s="302">
        <v>16</v>
      </c>
      <c r="B160" s="331" t="s">
        <v>460</v>
      </c>
      <c r="C160" s="312">
        <v>4864850</v>
      </c>
      <c r="D160" s="118" t="s">
        <v>12</v>
      </c>
      <c r="E160" s="91" t="s">
        <v>323</v>
      </c>
      <c r="F160" s="300">
        <v>-625</v>
      </c>
      <c r="G160" s="317">
        <v>239</v>
      </c>
      <c r="H160" s="318">
        <v>239</v>
      </c>
      <c r="I160" s="269">
        <f>G160-H160</f>
        <v>0</v>
      </c>
      <c r="J160" s="269">
        <f>$F160*I160</f>
        <v>0</v>
      </c>
      <c r="K160" s="269">
        <f>J160/1000000</f>
        <v>0</v>
      </c>
      <c r="L160" s="317">
        <v>1284</v>
      </c>
      <c r="M160" s="318">
        <v>1534</v>
      </c>
      <c r="N160" s="269">
        <f>L160-M160</f>
        <v>-250</v>
      </c>
      <c r="O160" s="269">
        <f>$F160*N160</f>
        <v>156250</v>
      </c>
      <c r="P160" s="269">
        <f>O160/1000000</f>
        <v>0.15625</v>
      </c>
      <c r="Q160" s="440"/>
    </row>
    <row r="161" spans="1:17" ht="18" customHeight="1">
      <c r="A161" s="302"/>
      <c r="B161" s="333" t="s">
        <v>46</v>
      </c>
      <c r="C161" s="300"/>
      <c r="D161" s="80"/>
      <c r="E161" s="80"/>
      <c r="F161" s="300"/>
      <c r="G161" s="317"/>
      <c r="H161" s="318"/>
      <c r="I161" s="269"/>
      <c r="J161" s="269"/>
      <c r="K161" s="269"/>
      <c r="L161" s="317"/>
      <c r="M161" s="318"/>
      <c r="N161" s="269"/>
      <c r="O161" s="269"/>
      <c r="P161" s="269"/>
      <c r="Q161" s="440"/>
    </row>
    <row r="162" spans="1:17" ht="18" customHeight="1">
      <c r="A162" s="302"/>
      <c r="B162" s="333" t="s">
        <v>47</v>
      </c>
      <c r="C162" s="300"/>
      <c r="D162" s="80"/>
      <c r="E162" s="80"/>
      <c r="F162" s="300"/>
      <c r="G162" s="317"/>
      <c r="H162" s="318"/>
      <c r="I162" s="269"/>
      <c r="J162" s="269"/>
      <c r="K162" s="269"/>
      <c r="L162" s="317"/>
      <c r="M162" s="318"/>
      <c r="N162" s="269"/>
      <c r="O162" s="269"/>
      <c r="P162" s="269"/>
      <c r="Q162" s="440"/>
    </row>
    <row r="163" spans="1:17" ht="18" customHeight="1">
      <c r="A163" s="302"/>
      <c r="B163" s="333" t="s">
        <v>48</v>
      </c>
      <c r="C163" s="300"/>
      <c r="D163" s="80"/>
      <c r="E163" s="80"/>
      <c r="F163" s="300"/>
      <c r="G163" s="317"/>
      <c r="H163" s="318"/>
      <c r="I163" s="269"/>
      <c r="J163" s="269"/>
      <c r="K163" s="269"/>
      <c r="L163" s="317"/>
      <c r="M163" s="318"/>
      <c r="N163" s="269"/>
      <c r="O163" s="269"/>
      <c r="P163" s="269"/>
      <c r="Q163" s="440"/>
    </row>
    <row r="164" spans="1:17" ht="17.25" customHeight="1">
      <c r="A164" s="302">
        <v>17</v>
      </c>
      <c r="B164" s="331" t="s">
        <v>49</v>
      </c>
      <c r="C164" s="312">
        <v>4902572</v>
      </c>
      <c r="D164" s="118" t="s">
        <v>12</v>
      </c>
      <c r="E164" s="91" t="s">
        <v>323</v>
      </c>
      <c r="F164" s="300">
        <v>-100</v>
      </c>
      <c r="G164" s="317">
        <v>0</v>
      </c>
      <c r="H164" s="318">
        <v>0</v>
      </c>
      <c r="I164" s="269">
        <f>G164-H164</f>
        <v>0</v>
      </c>
      <c r="J164" s="269">
        <f>$F164*I164</f>
        <v>0</v>
      </c>
      <c r="K164" s="269">
        <f>J164/1000000</f>
        <v>0</v>
      </c>
      <c r="L164" s="317">
        <v>0</v>
      </c>
      <c r="M164" s="318">
        <v>0</v>
      </c>
      <c r="N164" s="269">
        <f>L164-M164</f>
        <v>0</v>
      </c>
      <c r="O164" s="269">
        <f>$F164*N164</f>
        <v>0</v>
      </c>
      <c r="P164" s="269">
        <f>O164/1000000</f>
        <v>0</v>
      </c>
      <c r="Q164" s="740"/>
    </row>
    <row r="165" spans="1:17" ht="18" customHeight="1">
      <c r="A165" s="302">
        <v>18</v>
      </c>
      <c r="B165" s="331" t="s">
        <v>50</v>
      </c>
      <c r="C165" s="312">
        <v>4902541</v>
      </c>
      <c r="D165" s="118" t="s">
        <v>12</v>
      </c>
      <c r="E165" s="91" t="s">
        <v>323</v>
      </c>
      <c r="F165" s="300">
        <v>-100</v>
      </c>
      <c r="G165" s="317">
        <v>999482</v>
      </c>
      <c r="H165" s="318">
        <v>999482</v>
      </c>
      <c r="I165" s="269">
        <f>G165-H165</f>
        <v>0</v>
      </c>
      <c r="J165" s="269">
        <f>$F165*I165</f>
        <v>0</v>
      </c>
      <c r="K165" s="269">
        <f>J165/1000000</f>
        <v>0</v>
      </c>
      <c r="L165" s="317">
        <v>999486</v>
      </c>
      <c r="M165" s="318">
        <v>999486</v>
      </c>
      <c r="N165" s="269">
        <f>L165-M165</f>
        <v>0</v>
      </c>
      <c r="O165" s="269">
        <f>$F165*N165</f>
        <v>0</v>
      </c>
      <c r="P165" s="269">
        <f>O165/1000000</f>
        <v>0</v>
      </c>
      <c r="Q165" s="440"/>
    </row>
    <row r="166" spans="1:17" ht="18" customHeight="1">
      <c r="A166" s="302">
        <v>19</v>
      </c>
      <c r="B166" s="331" t="s">
        <v>51</v>
      </c>
      <c r="C166" s="312">
        <v>4902539</v>
      </c>
      <c r="D166" s="118" t="s">
        <v>12</v>
      </c>
      <c r="E166" s="91" t="s">
        <v>323</v>
      </c>
      <c r="F166" s="300">
        <v>-100</v>
      </c>
      <c r="G166" s="317">
        <v>3191</v>
      </c>
      <c r="H166" s="318">
        <v>3140</v>
      </c>
      <c r="I166" s="269">
        <f>G166-H166</f>
        <v>51</v>
      </c>
      <c r="J166" s="269">
        <f>$F166*I166</f>
        <v>-5100</v>
      </c>
      <c r="K166" s="269">
        <f>J166/1000000</f>
        <v>-0.0051</v>
      </c>
      <c r="L166" s="317">
        <v>31148</v>
      </c>
      <c r="M166" s="318">
        <v>30990</v>
      </c>
      <c r="N166" s="269">
        <f>L166-M166</f>
        <v>158</v>
      </c>
      <c r="O166" s="269">
        <f>$F166*N166</f>
        <v>-15800</v>
      </c>
      <c r="P166" s="269">
        <f>O166/1000000</f>
        <v>-0.0158</v>
      </c>
      <c r="Q166" s="440"/>
    </row>
    <row r="167" spans="1:17" ht="18" customHeight="1">
      <c r="A167" s="302"/>
      <c r="B167" s="332" t="s">
        <v>52</v>
      </c>
      <c r="C167" s="312"/>
      <c r="D167" s="118"/>
      <c r="E167" s="118"/>
      <c r="F167" s="300"/>
      <c r="G167" s="317"/>
      <c r="H167" s="318"/>
      <c r="I167" s="269"/>
      <c r="J167" s="269"/>
      <c r="K167" s="269"/>
      <c r="L167" s="317"/>
      <c r="M167" s="318"/>
      <c r="N167" s="269"/>
      <c r="O167" s="269"/>
      <c r="P167" s="269"/>
      <c r="Q167" s="440"/>
    </row>
    <row r="168" spans="1:17" ht="18" customHeight="1">
      <c r="A168" s="302">
        <v>20</v>
      </c>
      <c r="B168" s="331" t="s">
        <v>53</v>
      </c>
      <c r="C168" s="312">
        <v>4902591</v>
      </c>
      <c r="D168" s="118" t="s">
        <v>12</v>
      </c>
      <c r="E168" s="91" t="s">
        <v>323</v>
      </c>
      <c r="F168" s="300">
        <v>-1333</v>
      </c>
      <c r="G168" s="317">
        <v>765</v>
      </c>
      <c r="H168" s="318">
        <v>765</v>
      </c>
      <c r="I168" s="269">
        <f aca="true" t="shared" si="27" ref="I168:I173">G168-H168</f>
        <v>0</v>
      </c>
      <c r="J168" s="269">
        <f aca="true" t="shared" si="28" ref="J168:J173">$F168*I168</f>
        <v>0</v>
      </c>
      <c r="K168" s="269">
        <f aca="true" t="shared" si="29" ref="K168:K173">J168/1000000</f>
        <v>0</v>
      </c>
      <c r="L168" s="317">
        <v>583</v>
      </c>
      <c r="M168" s="318">
        <v>572</v>
      </c>
      <c r="N168" s="269">
        <f aca="true" t="shared" si="30" ref="N168:N173">L168-M168</f>
        <v>11</v>
      </c>
      <c r="O168" s="269">
        <f aca="true" t="shared" si="31" ref="O168:O173">$F168*N168</f>
        <v>-14663</v>
      </c>
      <c r="P168" s="269">
        <f aca="true" t="shared" si="32" ref="P168:P173">O168/1000000</f>
        <v>-0.014663</v>
      </c>
      <c r="Q168" s="440"/>
    </row>
    <row r="169" spans="1:17" ht="18" customHeight="1">
      <c r="A169" s="302">
        <v>21</v>
      </c>
      <c r="B169" s="331" t="s">
        <v>54</v>
      </c>
      <c r="C169" s="312">
        <v>4902565</v>
      </c>
      <c r="D169" s="118" t="s">
        <v>12</v>
      </c>
      <c r="E169" s="91" t="s">
        <v>323</v>
      </c>
      <c r="F169" s="300">
        <v>-100</v>
      </c>
      <c r="G169" s="317">
        <v>3197</v>
      </c>
      <c r="H169" s="318">
        <v>3197</v>
      </c>
      <c r="I169" s="269">
        <f t="shared" si="27"/>
        <v>0</v>
      </c>
      <c r="J169" s="269">
        <f t="shared" si="28"/>
        <v>0</v>
      </c>
      <c r="K169" s="269">
        <f t="shared" si="29"/>
        <v>0</v>
      </c>
      <c r="L169" s="317">
        <v>2146</v>
      </c>
      <c r="M169" s="318">
        <v>2138</v>
      </c>
      <c r="N169" s="269">
        <f t="shared" si="30"/>
        <v>8</v>
      </c>
      <c r="O169" s="269">
        <f t="shared" si="31"/>
        <v>-800</v>
      </c>
      <c r="P169" s="269">
        <f t="shared" si="32"/>
        <v>-0.0008</v>
      </c>
      <c r="Q169" s="440"/>
    </row>
    <row r="170" spans="1:17" ht="18" customHeight="1">
      <c r="A170" s="302">
        <v>22</v>
      </c>
      <c r="B170" s="331" t="s">
        <v>55</v>
      </c>
      <c r="C170" s="312">
        <v>4902523</v>
      </c>
      <c r="D170" s="118" t="s">
        <v>12</v>
      </c>
      <c r="E170" s="91" t="s">
        <v>323</v>
      </c>
      <c r="F170" s="300">
        <v>-100</v>
      </c>
      <c r="G170" s="317">
        <v>999815</v>
      </c>
      <c r="H170" s="318">
        <v>999815</v>
      </c>
      <c r="I170" s="269">
        <f t="shared" si="27"/>
        <v>0</v>
      </c>
      <c r="J170" s="269">
        <f t="shared" si="28"/>
        <v>0</v>
      </c>
      <c r="K170" s="269">
        <f t="shared" si="29"/>
        <v>0</v>
      </c>
      <c r="L170" s="317">
        <v>999943</v>
      </c>
      <c r="M170" s="318">
        <v>999943</v>
      </c>
      <c r="N170" s="269">
        <f t="shared" si="30"/>
        <v>0</v>
      </c>
      <c r="O170" s="269">
        <f t="shared" si="31"/>
        <v>0</v>
      </c>
      <c r="P170" s="269">
        <f t="shared" si="32"/>
        <v>0</v>
      </c>
      <c r="Q170" s="440"/>
    </row>
    <row r="171" spans="1:17" ht="18" customHeight="1">
      <c r="A171" s="302">
        <v>23</v>
      </c>
      <c r="B171" s="331" t="s">
        <v>56</v>
      </c>
      <c r="C171" s="312">
        <v>4865089</v>
      </c>
      <c r="D171" s="118" t="s">
        <v>12</v>
      </c>
      <c r="E171" s="91" t="s">
        <v>323</v>
      </c>
      <c r="F171" s="300">
        <v>-100</v>
      </c>
      <c r="G171" s="317">
        <v>0</v>
      </c>
      <c r="H171" s="318">
        <v>0</v>
      </c>
      <c r="I171" s="269">
        <f t="shared" si="27"/>
        <v>0</v>
      </c>
      <c r="J171" s="269">
        <f t="shared" si="28"/>
        <v>0</v>
      </c>
      <c r="K171" s="269">
        <f t="shared" si="29"/>
        <v>0</v>
      </c>
      <c r="L171" s="317">
        <v>0</v>
      </c>
      <c r="M171" s="318">
        <v>0</v>
      </c>
      <c r="N171" s="269">
        <f t="shared" si="30"/>
        <v>0</v>
      </c>
      <c r="O171" s="269">
        <f t="shared" si="31"/>
        <v>0</v>
      </c>
      <c r="P171" s="269">
        <f t="shared" si="32"/>
        <v>0</v>
      </c>
      <c r="Q171" s="440"/>
    </row>
    <row r="172" spans="1:17" ht="18" customHeight="1">
      <c r="A172" s="302">
        <v>24</v>
      </c>
      <c r="B172" s="301" t="s">
        <v>57</v>
      </c>
      <c r="C172" s="300">
        <v>4902548</v>
      </c>
      <c r="D172" s="80" t="s">
        <v>12</v>
      </c>
      <c r="E172" s="91" t="s">
        <v>323</v>
      </c>
      <c r="F172" s="696">
        <v>-100</v>
      </c>
      <c r="G172" s="317">
        <v>0</v>
      </c>
      <c r="H172" s="318">
        <v>0</v>
      </c>
      <c r="I172" s="269">
        <f t="shared" si="27"/>
        <v>0</v>
      </c>
      <c r="J172" s="269">
        <f t="shared" si="28"/>
        <v>0</v>
      </c>
      <c r="K172" s="269">
        <f t="shared" si="29"/>
        <v>0</v>
      </c>
      <c r="L172" s="317">
        <v>0</v>
      </c>
      <c r="M172" s="318">
        <v>0</v>
      </c>
      <c r="N172" s="269">
        <f t="shared" si="30"/>
        <v>0</v>
      </c>
      <c r="O172" s="269">
        <f t="shared" si="31"/>
        <v>0</v>
      </c>
      <c r="P172" s="269">
        <f t="shared" si="32"/>
        <v>0</v>
      </c>
      <c r="Q172" s="440"/>
    </row>
    <row r="173" spans="1:17" ht="18" customHeight="1">
      <c r="A173" s="302">
        <v>25</v>
      </c>
      <c r="B173" s="301" t="s">
        <v>58</v>
      </c>
      <c r="C173" s="300">
        <v>4902564</v>
      </c>
      <c r="D173" s="80" t="s">
        <v>12</v>
      </c>
      <c r="E173" s="91" t="s">
        <v>323</v>
      </c>
      <c r="F173" s="300">
        <v>-100</v>
      </c>
      <c r="G173" s="317">
        <v>2015</v>
      </c>
      <c r="H173" s="318">
        <v>2012</v>
      </c>
      <c r="I173" s="269">
        <f t="shared" si="27"/>
        <v>3</v>
      </c>
      <c r="J173" s="269">
        <f t="shared" si="28"/>
        <v>-300</v>
      </c>
      <c r="K173" s="269">
        <f t="shared" si="29"/>
        <v>-0.0003</v>
      </c>
      <c r="L173" s="317">
        <v>4081</v>
      </c>
      <c r="M173" s="318">
        <v>3612</v>
      </c>
      <c r="N173" s="269">
        <f t="shared" si="30"/>
        <v>469</v>
      </c>
      <c r="O173" s="269">
        <f t="shared" si="31"/>
        <v>-46900</v>
      </c>
      <c r="P173" s="269">
        <f t="shared" si="32"/>
        <v>-0.0469</v>
      </c>
      <c r="Q173" s="440"/>
    </row>
    <row r="174" spans="1:17" ht="18" customHeight="1">
      <c r="A174" s="302"/>
      <c r="B174" s="333" t="s">
        <v>71</v>
      </c>
      <c r="C174" s="300"/>
      <c r="D174" s="80"/>
      <c r="E174" s="80"/>
      <c r="F174" s="300"/>
      <c r="G174" s="317"/>
      <c r="H174" s="318"/>
      <c r="I174" s="269"/>
      <c r="J174" s="269"/>
      <c r="K174" s="269"/>
      <c r="L174" s="317"/>
      <c r="M174" s="318"/>
      <c r="N174" s="269"/>
      <c r="O174" s="269"/>
      <c r="P174" s="269"/>
      <c r="Q174" s="440"/>
    </row>
    <row r="175" spans="1:17" ht="18" customHeight="1">
      <c r="A175" s="302">
        <v>26</v>
      </c>
      <c r="B175" s="301" t="s">
        <v>72</v>
      </c>
      <c r="C175" s="300">
        <v>4902577</v>
      </c>
      <c r="D175" s="80" t="s">
        <v>12</v>
      </c>
      <c r="E175" s="91" t="s">
        <v>323</v>
      </c>
      <c r="F175" s="300">
        <v>400</v>
      </c>
      <c r="G175" s="317">
        <v>995633</v>
      </c>
      <c r="H175" s="318">
        <v>995633</v>
      </c>
      <c r="I175" s="269">
        <f>G175-H175</f>
        <v>0</v>
      </c>
      <c r="J175" s="269">
        <f>$F175*I175</f>
        <v>0</v>
      </c>
      <c r="K175" s="269">
        <f>J175/1000000</f>
        <v>0</v>
      </c>
      <c r="L175" s="317">
        <v>61</v>
      </c>
      <c r="M175" s="318">
        <v>61</v>
      </c>
      <c r="N175" s="269">
        <f>L175-M175</f>
        <v>0</v>
      </c>
      <c r="O175" s="269">
        <f>$F175*N175</f>
        <v>0</v>
      </c>
      <c r="P175" s="269">
        <f>O175/1000000</f>
        <v>0</v>
      </c>
      <c r="Q175" s="440"/>
    </row>
    <row r="176" spans="1:17" ht="18" customHeight="1">
      <c r="A176" s="302">
        <v>27</v>
      </c>
      <c r="B176" s="301" t="s">
        <v>73</v>
      </c>
      <c r="C176" s="300">
        <v>4902525</v>
      </c>
      <c r="D176" s="80" t="s">
        <v>12</v>
      </c>
      <c r="E176" s="91" t="s">
        <v>323</v>
      </c>
      <c r="F176" s="300">
        <v>-400</v>
      </c>
      <c r="G176" s="317">
        <v>999879</v>
      </c>
      <c r="H176" s="318">
        <v>999879</v>
      </c>
      <c r="I176" s="269">
        <f>G176-H176</f>
        <v>0</v>
      </c>
      <c r="J176" s="269">
        <f>$F176*I176</f>
        <v>0</v>
      </c>
      <c r="K176" s="269">
        <f>J176/1000000</f>
        <v>0</v>
      </c>
      <c r="L176" s="317">
        <v>999432</v>
      </c>
      <c r="M176" s="318">
        <v>999432</v>
      </c>
      <c r="N176" s="269">
        <f>L176-M176</f>
        <v>0</v>
      </c>
      <c r="O176" s="269">
        <f>$F176*N176</f>
        <v>0</v>
      </c>
      <c r="P176" s="269">
        <f>O176/1000000</f>
        <v>0</v>
      </c>
      <c r="Q176" s="440"/>
    </row>
    <row r="177" spans="1:17" ht="18" customHeight="1">
      <c r="A177" s="300"/>
      <c r="B177" s="323" t="s">
        <v>430</v>
      </c>
      <c r="C177" s="300"/>
      <c r="D177" s="80"/>
      <c r="E177" s="91"/>
      <c r="F177" s="300"/>
      <c r="G177" s="317"/>
      <c r="H177" s="318"/>
      <c r="I177" s="269"/>
      <c r="J177" s="269"/>
      <c r="K177" s="269"/>
      <c r="L177" s="317"/>
      <c r="M177" s="318"/>
      <c r="N177" s="269"/>
      <c r="O177" s="269"/>
      <c r="P177" s="269"/>
      <c r="Q177" s="692"/>
    </row>
    <row r="178" spans="1:17" ht="18" customHeight="1">
      <c r="A178" s="300">
        <v>28</v>
      </c>
      <c r="B178" s="710" t="s">
        <v>429</v>
      </c>
      <c r="C178" s="300">
        <v>5295160</v>
      </c>
      <c r="D178" s="80" t="s">
        <v>12</v>
      </c>
      <c r="E178" s="91" t="s">
        <v>323</v>
      </c>
      <c r="F178" s="300">
        <v>-800</v>
      </c>
      <c r="G178" s="317">
        <v>996181</v>
      </c>
      <c r="H178" s="318">
        <v>996101</v>
      </c>
      <c r="I178" s="269">
        <f>G178-H178</f>
        <v>80</v>
      </c>
      <c r="J178" s="269">
        <f>$F178*I178</f>
        <v>-64000</v>
      </c>
      <c r="K178" s="269">
        <f>J178/1000000</f>
        <v>-0.064</v>
      </c>
      <c r="L178" s="317">
        <v>6205</v>
      </c>
      <c r="M178" s="318">
        <v>6138</v>
      </c>
      <c r="N178" s="269">
        <f>L178-M178</f>
        <v>67</v>
      </c>
      <c r="O178" s="269">
        <f>$F178*N178</f>
        <v>-53600</v>
      </c>
      <c r="P178" s="269">
        <f>O178/1000000</f>
        <v>-0.0536</v>
      </c>
      <c r="Q178" s="692"/>
    </row>
    <row r="179" spans="1:17" s="458" customFormat="1" ht="18">
      <c r="A179" s="341"/>
      <c r="B179" s="323" t="s">
        <v>431</v>
      </c>
      <c r="C179" s="291"/>
      <c r="D179" s="118"/>
      <c r="E179" s="91"/>
      <c r="F179" s="312"/>
      <c r="G179" s="317"/>
      <c r="H179" s="318"/>
      <c r="I179" s="300"/>
      <c r="J179" s="300"/>
      <c r="K179" s="300"/>
      <c r="L179" s="317"/>
      <c r="M179" s="318"/>
      <c r="N179" s="300"/>
      <c r="O179" s="300"/>
      <c r="P179" s="300"/>
      <c r="Q179" s="428"/>
    </row>
    <row r="180" spans="1:17" s="458" customFormat="1" ht="18">
      <c r="A180" s="341">
        <v>29</v>
      </c>
      <c r="B180" s="655" t="s">
        <v>437</v>
      </c>
      <c r="C180" s="291">
        <v>4864960</v>
      </c>
      <c r="D180" s="118" t="s">
        <v>12</v>
      </c>
      <c r="E180" s="91" t="s">
        <v>323</v>
      </c>
      <c r="F180" s="312">
        <v>-1000</v>
      </c>
      <c r="G180" s="317">
        <v>988304</v>
      </c>
      <c r="H180" s="318">
        <v>988386</v>
      </c>
      <c r="I180" s="318">
        <f>G180-H180</f>
        <v>-82</v>
      </c>
      <c r="J180" s="318">
        <f>$F180*I180</f>
        <v>82000</v>
      </c>
      <c r="K180" s="318">
        <f>J180/1000000</f>
        <v>0.082</v>
      </c>
      <c r="L180" s="317">
        <v>2359</v>
      </c>
      <c r="M180" s="318">
        <v>2028</v>
      </c>
      <c r="N180" s="318">
        <f>L180-M180</f>
        <v>331</v>
      </c>
      <c r="O180" s="318">
        <f>$F180*N180</f>
        <v>-331000</v>
      </c>
      <c r="P180" s="319">
        <f>O180/1000000</f>
        <v>-0.331</v>
      </c>
      <c r="Q180" s="428"/>
    </row>
    <row r="181" spans="1:17" ht="18">
      <c r="A181" s="341">
        <v>30</v>
      </c>
      <c r="B181" s="655" t="s">
        <v>438</v>
      </c>
      <c r="C181" s="291">
        <v>5128441</v>
      </c>
      <c r="D181" s="118" t="s">
        <v>12</v>
      </c>
      <c r="E181" s="91" t="s">
        <v>323</v>
      </c>
      <c r="F181" s="506">
        <v>-750</v>
      </c>
      <c r="G181" s="317">
        <v>1499</v>
      </c>
      <c r="H181" s="318">
        <v>1489</v>
      </c>
      <c r="I181" s="318">
        <f>G181-H181</f>
        <v>10</v>
      </c>
      <c r="J181" s="318">
        <f>$F181*I181</f>
        <v>-7500</v>
      </c>
      <c r="K181" s="319">
        <f>J181/1000000</f>
        <v>-0.0075</v>
      </c>
      <c r="L181" s="317">
        <v>3372</v>
      </c>
      <c r="M181" s="318">
        <v>3337</v>
      </c>
      <c r="N181" s="318">
        <f>L181-M181</f>
        <v>35</v>
      </c>
      <c r="O181" s="318">
        <f>$F181*N181</f>
        <v>-26250</v>
      </c>
      <c r="P181" s="319">
        <f>O181/1000000</f>
        <v>-0.02625</v>
      </c>
      <c r="Q181" s="428"/>
    </row>
    <row r="182" spans="1:17" ht="18" customHeight="1" thickBot="1">
      <c r="A182" s="300"/>
      <c r="B182" s="301"/>
      <c r="C182" s="300"/>
      <c r="D182" s="80"/>
      <c r="E182" s="91"/>
      <c r="F182" s="300"/>
      <c r="G182" s="317"/>
      <c r="H182" s="318"/>
      <c r="I182" s="269"/>
      <c r="J182" s="269"/>
      <c r="K182" s="269"/>
      <c r="L182" s="317"/>
      <c r="M182" s="318"/>
      <c r="N182" s="269"/>
      <c r="O182" s="269"/>
      <c r="P182" s="269"/>
      <c r="Q182" s="692"/>
    </row>
    <row r="183" s="516" customFormat="1" ht="15" customHeight="1"/>
    <row r="185" spans="1:16" ht="20.25">
      <c r="A185" s="295" t="s">
        <v>290</v>
      </c>
      <c r="K185" s="554">
        <f>SUM(K137:K183)</f>
        <v>0.0157</v>
      </c>
      <c r="P185" s="554">
        <f>SUM(P137:P183)</f>
        <v>-1.0740183</v>
      </c>
    </row>
    <row r="186" spans="1:16" ht="12.75">
      <c r="A186" s="55"/>
      <c r="K186" s="506"/>
      <c r="P186" s="506"/>
    </row>
    <row r="187" spans="1:16" ht="12.75">
      <c r="A187" s="55"/>
      <c r="K187" s="506"/>
      <c r="P187" s="506"/>
    </row>
    <row r="188" spans="1:17" ht="18">
      <c r="A188" s="55"/>
      <c r="K188" s="506"/>
      <c r="P188" s="506"/>
      <c r="Q188" s="550" t="str">
        <f>NDPL!$Q$1</f>
        <v>JULY-2021</v>
      </c>
    </row>
    <row r="189" spans="1:16" ht="12.75">
      <c r="A189" s="55"/>
      <c r="K189" s="506"/>
      <c r="P189" s="506"/>
    </row>
    <row r="190" spans="1:16" ht="12.75">
      <c r="A190" s="55"/>
      <c r="K190" s="506"/>
      <c r="P190" s="506"/>
    </row>
    <row r="191" spans="1:16" ht="12.75">
      <c r="A191" s="55"/>
      <c r="K191" s="506"/>
      <c r="P191" s="506"/>
    </row>
    <row r="192" spans="1:11" ht="13.5" thickBot="1">
      <c r="A192" s="2"/>
      <c r="B192" s="7"/>
      <c r="C192" s="7"/>
      <c r="D192" s="51"/>
      <c r="E192" s="51"/>
      <c r="F192" s="20"/>
      <c r="G192" s="20"/>
      <c r="H192" s="20"/>
      <c r="I192" s="20"/>
      <c r="J192" s="20"/>
      <c r="K192" s="52"/>
    </row>
    <row r="193" spans="1:17" ht="27.75">
      <c r="A193" s="382" t="s">
        <v>179</v>
      </c>
      <c r="B193" s="137"/>
      <c r="C193" s="133"/>
      <c r="D193" s="133"/>
      <c r="E193" s="133"/>
      <c r="F193" s="180"/>
      <c r="G193" s="180"/>
      <c r="H193" s="180"/>
      <c r="I193" s="180"/>
      <c r="J193" s="180"/>
      <c r="K193" s="181"/>
      <c r="L193" s="516"/>
      <c r="M193" s="516"/>
      <c r="N193" s="516"/>
      <c r="O193" s="516"/>
      <c r="P193" s="516"/>
      <c r="Q193" s="517"/>
    </row>
    <row r="194" spans="1:17" ht="24.75" customHeight="1">
      <c r="A194" s="381" t="s">
        <v>292</v>
      </c>
      <c r="B194" s="53"/>
      <c r="C194" s="53"/>
      <c r="D194" s="53"/>
      <c r="E194" s="53"/>
      <c r="F194" s="53"/>
      <c r="G194" s="53"/>
      <c r="H194" s="53"/>
      <c r="I194" s="53"/>
      <c r="J194" s="53"/>
      <c r="K194" s="380">
        <f>K131</f>
        <v>-3.403004179999999</v>
      </c>
      <c r="L194" s="279"/>
      <c r="M194" s="279"/>
      <c r="N194" s="279"/>
      <c r="O194" s="279"/>
      <c r="P194" s="380">
        <f>P131</f>
        <v>1.2137500199999995</v>
      </c>
      <c r="Q194" s="518"/>
    </row>
    <row r="195" spans="1:17" ht="24.75" customHeight="1">
      <c r="A195" s="381" t="s">
        <v>291</v>
      </c>
      <c r="B195" s="53"/>
      <c r="C195" s="53"/>
      <c r="D195" s="53"/>
      <c r="E195" s="53"/>
      <c r="F195" s="53"/>
      <c r="G195" s="53"/>
      <c r="H195" s="53"/>
      <c r="I195" s="53"/>
      <c r="J195" s="53"/>
      <c r="K195" s="380">
        <f>K185</f>
        <v>0.0157</v>
      </c>
      <c r="L195" s="279"/>
      <c r="M195" s="279"/>
      <c r="N195" s="279"/>
      <c r="O195" s="279"/>
      <c r="P195" s="380">
        <f>P185</f>
        <v>-1.0740183</v>
      </c>
      <c r="Q195" s="518"/>
    </row>
    <row r="196" spans="1:17" ht="24.75" customHeight="1">
      <c r="A196" s="381" t="s">
        <v>293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380">
        <f>'ROHTAK ROAD'!K41</f>
        <v>-0.0008124999999999999</v>
      </c>
      <c r="L196" s="279"/>
      <c r="M196" s="279"/>
      <c r="N196" s="279"/>
      <c r="O196" s="279"/>
      <c r="P196" s="380">
        <f>'ROHTAK ROAD'!P41</f>
        <v>-0.018462500000000007</v>
      </c>
      <c r="Q196" s="518"/>
    </row>
    <row r="197" spans="1:17" ht="24.75" customHeight="1">
      <c r="A197" s="381" t="s">
        <v>294</v>
      </c>
      <c r="B197" s="53"/>
      <c r="C197" s="53"/>
      <c r="D197" s="53"/>
      <c r="E197" s="53"/>
      <c r="F197" s="53"/>
      <c r="G197" s="53"/>
      <c r="H197" s="53"/>
      <c r="I197" s="53"/>
      <c r="J197" s="53"/>
      <c r="K197" s="380">
        <f>-MES!K35</f>
        <v>-0.08658750000000001</v>
      </c>
      <c r="L197" s="279"/>
      <c r="M197" s="279"/>
      <c r="N197" s="279"/>
      <c r="O197" s="279"/>
      <c r="P197" s="380">
        <f>-MES!P35</f>
        <v>-0.1075375</v>
      </c>
      <c r="Q197" s="518"/>
    </row>
    <row r="198" spans="1:17" ht="29.25" customHeight="1" thickBot="1">
      <c r="A198" s="383" t="s">
        <v>180</v>
      </c>
      <c r="B198" s="182"/>
      <c r="C198" s="183"/>
      <c r="D198" s="183"/>
      <c r="E198" s="183"/>
      <c r="F198" s="183"/>
      <c r="G198" s="183"/>
      <c r="H198" s="183"/>
      <c r="I198" s="183"/>
      <c r="J198" s="183"/>
      <c r="K198" s="384">
        <f>SUM(K194:K197)</f>
        <v>-3.474704179999999</v>
      </c>
      <c r="L198" s="559"/>
      <c r="M198" s="559"/>
      <c r="N198" s="559"/>
      <c r="O198" s="559"/>
      <c r="P198" s="384">
        <f>SUM(P194:P197)</f>
        <v>0.013731719999999448</v>
      </c>
      <c r="Q198" s="520"/>
    </row>
    <row r="203" ht="13.5" thickBot="1"/>
    <row r="204" spans="1:17" ht="12.75">
      <c r="A204" s="521"/>
      <c r="B204" s="522"/>
      <c r="C204" s="522"/>
      <c r="D204" s="522"/>
      <c r="E204" s="522"/>
      <c r="F204" s="522"/>
      <c r="G204" s="522"/>
      <c r="H204" s="516"/>
      <c r="I204" s="516"/>
      <c r="J204" s="516"/>
      <c r="K204" s="516"/>
      <c r="L204" s="516"/>
      <c r="M204" s="516"/>
      <c r="N204" s="516"/>
      <c r="O204" s="516"/>
      <c r="P204" s="516"/>
      <c r="Q204" s="517"/>
    </row>
    <row r="205" spans="1:17" ht="26.25">
      <c r="A205" s="560" t="s">
        <v>304</v>
      </c>
      <c r="B205" s="524"/>
      <c r="C205" s="524"/>
      <c r="D205" s="524"/>
      <c r="E205" s="524"/>
      <c r="F205" s="524"/>
      <c r="G205" s="524"/>
      <c r="H205" s="458"/>
      <c r="I205" s="458"/>
      <c r="J205" s="458"/>
      <c r="K205" s="458"/>
      <c r="L205" s="458"/>
      <c r="M205" s="458"/>
      <c r="N205" s="458"/>
      <c r="O205" s="458"/>
      <c r="P205" s="458"/>
      <c r="Q205" s="518"/>
    </row>
    <row r="206" spans="1:17" ht="12.75">
      <c r="A206" s="525"/>
      <c r="B206" s="524"/>
      <c r="C206" s="524"/>
      <c r="D206" s="524"/>
      <c r="E206" s="524"/>
      <c r="F206" s="524"/>
      <c r="G206" s="524"/>
      <c r="H206" s="458"/>
      <c r="I206" s="458"/>
      <c r="J206" s="458"/>
      <c r="K206" s="458"/>
      <c r="L206" s="458"/>
      <c r="M206" s="458"/>
      <c r="N206" s="458"/>
      <c r="O206" s="458"/>
      <c r="P206" s="458"/>
      <c r="Q206" s="518"/>
    </row>
    <row r="207" spans="1:17" ht="15.75">
      <c r="A207" s="526"/>
      <c r="B207" s="527"/>
      <c r="C207" s="527"/>
      <c r="D207" s="527"/>
      <c r="E207" s="527"/>
      <c r="F207" s="527"/>
      <c r="G207" s="527"/>
      <c r="H207" s="458"/>
      <c r="I207" s="458"/>
      <c r="J207" s="458"/>
      <c r="K207" s="528" t="s">
        <v>316</v>
      </c>
      <c r="L207" s="458"/>
      <c r="M207" s="458"/>
      <c r="N207" s="458"/>
      <c r="O207" s="458"/>
      <c r="P207" s="528" t="s">
        <v>317</v>
      </c>
      <c r="Q207" s="518"/>
    </row>
    <row r="208" spans="1:17" ht="12.75">
      <c r="A208" s="529"/>
      <c r="B208" s="91"/>
      <c r="C208" s="91"/>
      <c r="D208" s="91"/>
      <c r="E208" s="91"/>
      <c r="F208" s="91"/>
      <c r="G208" s="91"/>
      <c r="H208" s="458"/>
      <c r="I208" s="458"/>
      <c r="J208" s="458"/>
      <c r="K208" s="458"/>
      <c r="L208" s="458"/>
      <c r="M208" s="458"/>
      <c r="N208" s="458"/>
      <c r="O208" s="458"/>
      <c r="P208" s="458"/>
      <c r="Q208" s="518"/>
    </row>
    <row r="209" spans="1:17" ht="12.75">
      <c r="A209" s="529"/>
      <c r="B209" s="91"/>
      <c r="C209" s="91"/>
      <c r="D209" s="91"/>
      <c r="E209" s="91"/>
      <c r="F209" s="91"/>
      <c r="G209" s="91"/>
      <c r="H209" s="458"/>
      <c r="I209" s="458"/>
      <c r="J209" s="458"/>
      <c r="K209" s="458"/>
      <c r="L209" s="458"/>
      <c r="M209" s="458"/>
      <c r="N209" s="458"/>
      <c r="O209" s="458"/>
      <c r="P209" s="458"/>
      <c r="Q209" s="518"/>
    </row>
    <row r="210" spans="1:17" ht="23.25">
      <c r="A210" s="561" t="s">
        <v>307</v>
      </c>
      <c r="B210" s="531"/>
      <c r="C210" s="531"/>
      <c r="D210" s="532"/>
      <c r="E210" s="532"/>
      <c r="F210" s="533"/>
      <c r="G210" s="532"/>
      <c r="H210" s="458"/>
      <c r="I210" s="458"/>
      <c r="J210" s="458"/>
      <c r="K210" s="562">
        <f>K198</f>
        <v>-3.474704179999999</v>
      </c>
      <c r="L210" s="563" t="s">
        <v>305</v>
      </c>
      <c r="M210" s="564"/>
      <c r="N210" s="564"/>
      <c r="O210" s="564"/>
      <c r="P210" s="562">
        <f>P198</f>
        <v>0.013731719999999448</v>
      </c>
      <c r="Q210" s="565" t="s">
        <v>305</v>
      </c>
    </row>
    <row r="211" spans="1:17" ht="23.25">
      <c r="A211" s="536"/>
      <c r="B211" s="537"/>
      <c r="C211" s="537"/>
      <c r="D211" s="524"/>
      <c r="E211" s="524"/>
      <c r="F211" s="538"/>
      <c r="G211" s="524"/>
      <c r="H211" s="458"/>
      <c r="I211" s="458"/>
      <c r="J211" s="458"/>
      <c r="K211" s="564"/>
      <c r="L211" s="566"/>
      <c r="M211" s="564"/>
      <c r="N211" s="564"/>
      <c r="O211" s="564"/>
      <c r="P211" s="564"/>
      <c r="Q211" s="567"/>
    </row>
    <row r="212" spans="1:17" ht="23.25">
      <c r="A212" s="568" t="s">
        <v>306</v>
      </c>
      <c r="B212" s="43"/>
      <c r="C212" s="43"/>
      <c r="D212" s="524"/>
      <c r="E212" s="524"/>
      <c r="F212" s="541"/>
      <c r="G212" s="532"/>
      <c r="H212" s="458"/>
      <c r="I212" s="458"/>
      <c r="J212" s="458"/>
      <c r="K212" s="564">
        <f>'STEPPED UP GENCO'!K42</f>
        <v>-4.8522519501404915</v>
      </c>
      <c r="L212" s="563" t="s">
        <v>305</v>
      </c>
      <c r="M212" s="564"/>
      <c r="N212" s="564"/>
      <c r="O212" s="564"/>
      <c r="P212" s="562">
        <f>'STEPPED UP GENCO'!P42</f>
        <v>-0.06806599890498002</v>
      </c>
      <c r="Q212" s="565" t="s">
        <v>305</v>
      </c>
    </row>
    <row r="213" spans="1:17" ht="15">
      <c r="A213" s="542"/>
      <c r="B213" s="458"/>
      <c r="C213" s="458"/>
      <c r="D213" s="458"/>
      <c r="E213" s="458"/>
      <c r="F213" s="458"/>
      <c r="G213" s="458"/>
      <c r="H213" s="458"/>
      <c r="I213" s="458"/>
      <c r="J213" s="458"/>
      <c r="K213" s="458"/>
      <c r="L213" s="264"/>
      <c r="M213" s="458"/>
      <c r="N213" s="458"/>
      <c r="O213" s="458"/>
      <c r="P213" s="458"/>
      <c r="Q213" s="569"/>
    </row>
    <row r="214" spans="1:17" ht="15">
      <c r="A214" s="542"/>
      <c r="B214" s="458"/>
      <c r="C214" s="458"/>
      <c r="D214" s="458"/>
      <c r="E214" s="458"/>
      <c r="F214" s="458"/>
      <c r="G214" s="458"/>
      <c r="H214" s="458"/>
      <c r="I214" s="458"/>
      <c r="J214" s="458"/>
      <c r="K214" s="458"/>
      <c r="L214" s="264"/>
      <c r="M214" s="458"/>
      <c r="N214" s="458"/>
      <c r="O214" s="458"/>
      <c r="P214" s="458"/>
      <c r="Q214" s="569"/>
    </row>
    <row r="215" spans="1:17" ht="15">
      <c r="A215" s="542"/>
      <c r="B215" s="458"/>
      <c r="C215" s="458"/>
      <c r="D215" s="458"/>
      <c r="E215" s="458"/>
      <c r="F215" s="458"/>
      <c r="G215" s="458"/>
      <c r="H215" s="458"/>
      <c r="I215" s="458"/>
      <c r="J215" s="458"/>
      <c r="K215" s="458"/>
      <c r="L215" s="264"/>
      <c r="M215" s="458"/>
      <c r="N215" s="458"/>
      <c r="O215" s="458"/>
      <c r="P215" s="458"/>
      <c r="Q215" s="569"/>
    </row>
    <row r="216" spans="1:17" ht="23.25">
      <c r="A216" s="542"/>
      <c r="B216" s="458"/>
      <c r="C216" s="458"/>
      <c r="D216" s="458"/>
      <c r="E216" s="458"/>
      <c r="F216" s="458"/>
      <c r="G216" s="458"/>
      <c r="H216" s="531"/>
      <c r="I216" s="531"/>
      <c r="J216" s="570" t="s">
        <v>308</v>
      </c>
      <c r="K216" s="571">
        <f>SUM(K210:K215)</f>
        <v>-8.326956130140491</v>
      </c>
      <c r="L216" s="570" t="s">
        <v>305</v>
      </c>
      <c r="M216" s="564"/>
      <c r="N216" s="564"/>
      <c r="O216" s="564"/>
      <c r="P216" s="571">
        <f>SUM(P210:P215)</f>
        <v>-0.054334278904980576</v>
      </c>
      <c r="Q216" s="570" t="s">
        <v>305</v>
      </c>
    </row>
    <row r="217" spans="1:17" ht="13.5" thickBot="1">
      <c r="A217" s="543"/>
      <c r="B217" s="519"/>
      <c r="C217" s="519"/>
      <c r="D217" s="519"/>
      <c r="E217" s="519"/>
      <c r="F217" s="519"/>
      <c r="G217" s="519"/>
      <c r="H217" s="519"/>
      <c r="I217" s="519"/>
      <c r="J217" s="519"/>
      <c r="K217" s="519"/>
      <c r="L217" s="519"/>
      <c r="M217" s="519"/>
      <c r="N217" s="519"/>
      <c r="O217" s="519"/>
      <c r="P217" s="519"/>
      <c r="Q217" s="52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4" max="255" man="1"/>
    <brk id="132" max="18" man="1"/>
    <brk id="18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8"/>
  <sheetViews>
    <sheetView view="pageBreakPreview" zoomScale="85" zoomScaleNormal="70" zoomScaleSheetLayoutView="85" zoomScalePageLayoutView="50" workbookViewId="0" topLeftCell="A49">
      <selection activeCell="K68" sqref="K68:K69"/>
    </sheetView>
  </sheetViews>
  <sheetFormatPr defaultColWidth="9.140625" defaultRowHeight="12.75"/>
  <cols>
    <col min="1" max="1" width="5.140625" style="424" customWidth="1"/>
    <col min="2" max="2" width="20.8515625" style="424" customWidth="1"/>
    <col min="3" max="3" width="11.28125" style="424" customWidth="1"/>
    <col min="4" max="4" width="9.140625" style="424" customWidth="1"/>
    <col min="5" max="5" width="14.421875" style="424" customWidth="1"/>
    <col min="6" max="6" width="7.00390625" style="424" customWidth="1"/>
    <col min="7" max="7" width="11.421875" style="424" customWidth="1"/>
    <col min="8" max="8" width="13.00390625" style="424" customWidth="1"/>
    <col min="9" max="9" width="9.00390625" style="424" customWidth="1"/>
    <col min="10" max="10" width="12.28125" style="424" customWidth="1"/>
    <col min="11" max="12" width="12.8515625" style="424" customWidth="1"/>
    <col min="13" max="13" width="13.28125" style="424" customWidth="1"/>
    <col min="14" max="14" width="11.421875" style="424" customWidth="1"/>
    <col min="15" max="15" width="13.140625" style="424" customWidth="1"/>
    <col min="16" max="16" width="14.7109375" style="424" customWidth="1"/>
    <col min="17" max="17" width="15.00390625" style="424" customWidth="1"/>
    <col min="18" max="18" width="0.13671875" style="424" customWidth="1"/>
    <col min="19" max="19" width="1.57421875" style="424" hidden="1" customWidth="1"/>
    <col min="20" max="20" width="9.140625" style="424" hidden="1" customWidth="1"/>
    <col min="21" max="21" width="4.28125" style="424" hidden="1" customWidth="1"/>
    <col min="22" max="22" width="4.00390625" style="424" hidden="1" customWidth="1"/>
    <col min="23" max="23" width="3.8515625" style="424" hidden="1" customWidth="1"/>
    <col min="24" max="16384" width="9.140625" style="424" customWidth="1"/>
  </cols>
  <sheetData>
    <row r="1" spans="1:17" ht="26.25">
      <c r="A1" s="1" t="s">
        <v>216</v>
      </c>
      <c r="Q1" s="470" t="str">
        <f>NDPL!Q1</f>
        <v>JULY-2021</v>
      </c>
    </row>
    <row r="2" ht="18.75" customHeight="1">
      <c r="A2" s="77" t="s">
        <v>217</v>
      </c>
    </row>
    <row r="3" ht="23.25">
      <c r="A3" s="175" t="s">
        <v>195</v>
      </c>
    </row>
    <row r="4" spans="1:16" ht="24" thickBot="1">
      <c r="A4" s="371" t="s">
        <v>196</v>
      </c>
      <c r="G4" s="458"/>
      <c r="H4" s="458"/>
      <c r="I4" s="44" t="s">
        <v>372</v>
      </c>
      <c r="J4" s="458"/>
      <c r="K4" s="458"/>
      <c r="L4" s="458"/>
      <c r="M4" s="458"/>
      <c r="N4" s="44" t="s">
        <v>373</v>
      </c>
      <c r="O4" s="458"/>
      <c r="P4" s="458"/>
    </row>
    <row r="5" spans="1:17" ht="62.2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31/07/2021</v>
      </c>
      <c r="H5" s="478" t="str">
        <f>NDPL!H5</f>
        <v>INTIAL READING 01/07/2021</v>
      </c>
      <c r="I5" s="478" t="s">
        <v>4</v>
      </c>
      <c r="J5" s="478" t="s">
        <v>5</v>
      </c>
      <c r="K5" s="478" t="s">
        <v>6</v>
      </c>
      <c r="L5" s="476" t="str">
        <f>NDPL!G5</f>
        <v>FINAL READING 31/07/2021</v>
      </c>
      <c r="M5" s="478" t="str">
        <f>NDPL!H5</f>
        <v>INTIAL READING 01/07/2021</v>
      </c>
      <c r="N5" s="478" t="s">
        <v>4</v>
      </c>
      <c r="O5" s="478" t="s">
        <v>5</v>
      </c>
      <c r="P5" s="478" t="s">
        <v>6</v>
      </c>
      <c r="Q5" s="479" t="s">
        <v>286</v>
      </c>
    </row>
    <row r="6" ht="14.25" thickBot="1" thickTop="1"/>
    <row r="7" spans="1:17" ht="18" customHeight="1" thickTop="1">
      <c r="A7" s="149"/>
      <c r="B7" s="150" t="s">
        <v>181</v>
      </c>
      <c r="C7" s="151"/>
      <c r="D7" s="151"/>
      <c r="E7" s="151"/>
      <c r="F7" s="151"/>
      <c r="G7" s="58"/>
      <c r="H7" s="572"/>
      <c r="I7" s="573"/>
      <c r="J7" s="573"/>
      <c r="K7" s="573"/>
      <c r="L7" s="574"/>
      <c r="M7" s="572"/>
      <c r="N7" s="572"/>
      <c r="O7" s="572"/>
      <c r="P7" s="572"/>
      <c r="Q7" s="505"/>
    </row>
    <row r="8" spans="1:17" ht="18" customHeight="1">
      <c r="A8" s="152"/>
      <c r="B8" s="153" t="s">
        <v>102</v>
      </c>
      <c r="C8" s="154"/>
      <c r="D8" s="155"/>
      <c r="E8" s="156"/>
      <c r="F8" s="157"/>
      <c r="G8" s="62"/>
      <c r="H8" s="575"/>
      <c r="I8" s="397"/>
      <c r="J8" s="397"/>
      <c r="K8" s="397"/>
      <c r="L8" s="576"/>
      <c r="M8" s="575"/>
      <c r="N8" s="373"/>
      <c r="O8" s="373"/>
      <c r="P8" s="373"/>
      <c r="Q8" s="428"/>
    </row>
    <row r="9" spans="1:17" ht="16.5">
      <c r="A9" s="152">
        <v>1</v>
      </c>
      <c r="B9" s="153" t="s">
        <v>103</v>
      </c>
      <c r="C9" s="154">
        <v>4865107</v>
      </c>
      <c r="D9" s="158" t="s">
        <v>12</v>
      </c>
      <c r="E9" s="245" t="s">
        <v>323</v>
      </c>
      <c r="F9" s="159">
        <v>266.67</v>
      </c>
      <c r="G9" s="317">
        <v>2483</v>
      </c>
      <c r="H9" s="318">
        <v>2344</v>
      </c>
      <c r="I9" s="300">
        <f>G9-H9</f>
        <v>139</v>
      </c>
      <c r="J9" s="300">
        <f>$F9*I9</f>
        <v>37067.130000000005</v>
      </c>
      <c r="K9" s="300">
        <f>J9/1000000</f>
        <v>0.037067130000000004</v>
      </c>
      <c r="L9" s="317">
        <v>2320</v>
      </c>
      <c r="M9" s="318">
        <v>2222</v>
      </c>
      <c r="N9" s="300">
        <f>L9-M9</f>
        <v>98</v>
      </c>
      <c r="O9" s="300">
        <f>$F9*N9</f>
        <v>26133.66</v>
      </c>
      <c r="P9" s="300">
        <f>O9/1000000</f>
        <v>0.02613366</v>
      </c>
      <c r="Q9" s="454"/>
    </row>
    <row r="10" spans="1:17" s="841" customFormat="1" ht="18" customHeight="1">
      <c r="A10" s="843">
        <v>2</v>
      </c>
      <c r="B10" s="844" t="s">
        <v>104</v>
      </c>
      <c r="C10" s="845">
        <v>4865137</v>
      </c>
      <c r="D10" s="846" t="s">
        <v>12</v>
      </c>
      <c r="E10" s="847" t="s">
        <v>323</v>
      </c>
      <c r="F10" s="848">
        <v>100</v>
      </c>
      <c r="G10" s="836">
        <v>112619</v>
      </c>
      <c r="H10" s="837">
        <v>112598</v>
      </c>
      <c r="I10" s="838">
        <f>G10-H10</f>
        <v>21</v>
      </c>
      <c r="J10" s="838">
        <f>$F10*I10</f>
        <v>2100</v>
      </c>
      <c r="K10" s="838">
        <f>J10/1000000</f>
        <v>0.0021</v>
      </c>
      <c r="L10" s="836">
        <v>152557</v>
      </c>
      <c r="M10" s="837">
        <v>152449</v>
      </c>
      <c r="N10" s="839">
        <f>L10-M10</f>
        <v>108</v>
      </c>
      <c r="O10" s="839">
        <f>$F10*N10</f>
        <v>10800</v>
      </c>
      <c r="P10" s="839">
        <f>O10/1000000</f>
        <v>0.0108</v>
      </c>
      <c r="Q10" s="840"/>
    </row>
    <row r="11" spans="1:17" s="841" customFormat="1" ht="18" customHeight="1">
      <c r="A11" s="843"/>
      <c r="B11" s="844"/>
      <c r="C11" s="845">
        <v>4865139</v>
      </c>
      <c r="D11" s="846" t="s">
        <v>12</v>
      </c>
      <c r="E11" s="847" t="s">
        <v>323</v>
      </c>
      <c r="F11" s="848">
        <v>100</v>
      </c>
      <c r="G11" s="836">
        <v>0</v>
      </c>
      <c r="H11" s="837">
        <v>0</v>
      </c>
      <c r="I11" s="838">
        <f>G11-H11</f>
        <v>0</v>
      </c>
      <c r="J11" s="838">
        <f>$F11*I11</f>
        <v>0</v>
      </c>
      <c r="K11" s="838">
        <f>J11/1000000</f>
        <v>0</v>
      </c>
      <c r="L11" s="836">
        <v>0</v>
      </c>
      <c r="M11" s="837">
        <v>0</v>
      </c>
      <c r="N11" s="839">
        <f>L11-M11</f>
        <v>0</v>
      </c>
      <c r="O11" s="839">
        <f>$F11*N11</f>
        <v>0</v>
      </c>
      <c r="P11" s="839">
        <f>O11/1000000</f>
        <v>0</v>
      </c>
      <c r="Q11" s="840" t="s">
        <v>474</v>
      </c>
    </row>
    <row r="12" spans="1:17" ht="18">
      <c r="A12" s="152">
        <v>3</v>
      </c>
      <c r="B12" s="153" t="s">
        <v>105</v>
      </c>
      <c r="C12" s="154">
        <v>4865136</v>
      </c>
      <c r="D12" s="158" t="s">
        <v>12</v>
      </c>
      <c r="E12" s="245" t="s">
        <v>323</v>
      </c>
      <c r="F12" s="159">
        <v>200</v>
      </c>
      <c r="G12" s="317">
        <v>983329</v>
      </c>
      <c r="H12" s="318">
        <v>983495</v>
      </c>
      <c r="I12" s="397">
        <f aca="true" t="shared" si="0" ref="I12:I19">G12-H12</f>
        <v>-166</v>
      </c>
      <c r="J12" s="397">
        <f aca="true" t="shared" si="1" ref="J12:J18">$F12*I12</f>
        <v>-33200</v>
      </c>
      <c r="K12" s="397">
        <f aca="true" t="shared" si="2" ref="K12:K18">J12/1000000</f>
        <v>-0.0332</v>
      </c>
      <c r="L12" s="317">
        <v>999365</v>
      </c>
      <c r="M12" s="318">
        <v>999327</v>
      </c>
      <c r="N12" s="397">
        <f aca="true" t="shared" si="3" ref="N12:N19">L12-M12</f>
        <v>38</v>
      </c>
      <c r="O12" s="397">
        <f aca="true" t="shared" si="4" ref="O12:O18">$F12*N12</f>
        <v>7600</v>
      </c>
      <c r="P12" s="397">
        <f aca="true" t="shared" si="5" ref="P12:P18">O12/1000000</f>
        <v>0.0076</v>
      </c>
      <c r="Q12" s="579"/>
    </row>
    <row r="13" spans="1:17" ht="18">
      <c r="A13" s="152">
        <v>4</v>
      </c>
      <c r="B13" s="153" t="s">
        <v>106</v>
      </c>
      <c r="C13" s="154">
        <v>4865172</v>
      </c>
      <c r="D13" s="158" t="s">
        <v>12</v>
      </c>
      <c r="E13" s="245" t="s">
        <v>323</v>
      </c>
      <c r="F13" s="159">
        <v>1000</v>
      </c>
      <c r="G13" s="317">
        <v>901</v>
      </c>
      <c r="H13" s="318">
        <v>802</v>
      </c>
      <c r="I13" s="397">
        <f>G13-H13</f>
        <v>99</v>
      </c>
      <c r="J13" s="397">
        <f>$F13*I13</f>
        <v>99000</v>
      </c>
      <c r="K13" s="397">
        <f>J13/1000000</f>
        <v>0.099</v>
      </c>
      <c r="L13" s="317">
        <v>74</v>
      </c>
      <c r="M13" s="318">
        <v>23</v>
      </c>
      <c r="N13" s="394">
        <f>L13-M13</f>
        <v>51</v>
      </c>
      <c r="O13" s="394">
        <f>$F13*N13</f>
        <v>51000</v>
      </c>
      <c r="P13" s="394">
        <f>O13/1000000</f>
        <v>0.051</v>
      </c>
      <c r="Q13" s="755"/>
    </row>
    <row r="14" spans="1:17" ht="18" customHeight="1">
      <c r="A14" s="152">
        <v>5</v>
      </c>
      <c r="B14" s="153" t="s">
        <v>107</v>
      </c>
      <c r="C14" s="154">
        <v>4864968</v>
      </c>
      <c r="D14" s="158" t="s">
        <v>12</v>
      </c>
      <c r="E14" s="245" t="s">
        <v>323</v>
      </c>
      <c r="F14" s="159">
        <v>800</v>
      </c>
      <c r="G14" s="317">
        <v>3389</v>
      </c>
      <c r="H14" s="318">
        <v>2934</v>
      </c>
      <c r="I14" s="397">
        <f t="shared" si="0"/>
        <v>455</v>
      </c>
      <c r="J14" s="397">
        <f>$F14*I14</f>
        <v>364000</v>
      </c>
      <c r="K14" s="397">
        <f>J14/1000000</f>
        <v>0.364</v>
      </c>
      <c r="L14" s="317">
        <v>2701</v>
      </c>
      <c r="M14" s="318">
        <v>2694</v>
      </c>
      <c r="N14" s="394">
        <f t="shared" si="3"/>
        <v>7</v>
      </c>
      <c r="O14" s="394">
        <f>$F14*N14</f>
        <v>5600</v>
      </c>
      <c r="P14" s="394">
        <f>O14/1000000</f>
        <v>0.0056</v>
      </c>
      <c r="Q14" s="746"/>
    </row>
    <row r="15" spans="1:17" ht="18" customHeight="1">
      <c r="A15" s="152">
        <v>6</v>
      </c>
      <c r="B15" s="153" t="s">
        <v>348</v>
      </c>
      <c r="C15" s="154">
        <v>4865004</v>
      </c>
      <c r="D15" s="158" t="s">
        <v>12</v>
      </c>
      <c r="E15" s="245" t="s">
        <v>323</v>
      </c>
      <c r="F15" s="159">
        <v>800</v>
      </c>
      <c r="G15" s="317">
        <v>3069</v>
      </c>
      <c r="H15" s="318">
        <v>3132</v>
      </c>
      <c r="I15" s="397">
        <f t="shared" si="0"/>
        <v>-63</v>
      </c>
      <c r="J15" s="397">
        <f t="shared" si="1"/>
        <v>-50400</v>
      </c>
      <c r="K15" s="397">
        <f t="shared" si="2"/>
        <v>-0.0504</v>
      </c>
      <c r="L15" s="317">
        <v>1323</v>
      </c>
      <c r="M15" s="318">
        <v>1322</v>
      </c>
      <c r="N15" s="394">
        <f t="shared" si="3"/>
        <v>1</v>
      </c>
      <c r="O15" s="394">
        <f t="shared" si="4"/>
        <v>800</v>
      </c>
      <c r="P15" s="394">
        <f t="shared" si="5"/>
        <v>0.0008</v>
      </c>
      <c r="Q15" s="454"/>
    </row>
    <row r="16" spans="1:17" ht="18" customHeight="1">
      <c r="A16" s="152">
        <v>7</v>
      </c>
      <c r="B16" s="338" t="s">
        <v>370</v>
      </c>
      <c r="C16" s="341">
        <v>4865050</v>
      </c>
      <c r="D16" s="158" t="s">
        <v>12</v>
      </c>
      <c r="E16" s="245" t="s">
        <v>323</v>
      </c>
      <c r="F16" s="347">
        <v>800</v>
      </c>
      <c r="G16" s="317">
        <v>983546</v>
      </c>
      <c r="H16" s="318">
        <v>984287</v>
      </c>
      <c r="I16" s="397">
        <f t="shared" si="0"/>
        <v>-741</v>
      </c>
      <c r="J16" s="397">
        <f>$F16*I16</f>
        <v>-592800</v>
      </c>
      <c r="K16" s="397">
        <f>J16/1000000</f>
        <v>-0.5928</v>
      </c>
      <c r="L16" s="317">
        <v>998658</v>
      </c>
      <c r="M16" s="318">
        <v>998663</v>
      </c>
      <c r="N16" s="394">
        <f t="shared" si="3"/>
        <v>-5</v>
      </c>
      <c r="O16" s="394">
        <f>$F16*N16</f>
        <v>-4000</v>
      </c>
      <c r="P16" s="394">
        <f>O16/1000000</f>
        <v>-0.004</v>
      </c>
      <c r="Q16" s="428"/>
    </row>
    <row r="17" spans="1:17" ht="18" customHeight="1">
      <c r="A17" s="152">
        <v>8</v>
      </c>
      <c r="B17" s="338" t="s">
        <v>369</v>
      </c>
      <c r="C17" s="341">
        <v>4864998</v>
      </c>
      <c r="D17" s="158" t="s">
        <v>12</v>
      </c>
      <c r="E17" s="245" t="s">
        <v>323</v>
      </c>
      <c r="F17" s="347">
        <v>800</v>
      </c>
      <c r="G17" s="317">
        <v>952226</v>
      </c>
      <c r="H17" s="318">
        <v>953004</v>
      </c>
      <c r="I17" s="397">
        <f t="shared" si="0"/>
        <v>-778</v>
      </c>
      <c r="J17" s="397">
        <f t="shared" si="1"/>
        <v>-622400</v>
      </c>
      <c r="K17" s="397">
        <f t="shared" si="2"/>
        <v>-0.6224</v>
      </c>
      <c r="L17" s="317">
        <v>979565</v>
      </c>
      <c r="M17" s="318">
        <v>979638</v>
      </c>
      <c r="N17" s="394">
        <f t="shared" si="3"/>
        <v>-73</v>
      </c>
      <c r="O17" s="394">
        <f t="shared" si="4"/>
        <v>-58400</v>
      </c>
      <c r="P17" s="394">
        <f t="shared" si="5"/>
        <v>-0.0584</v>
      </c>
      <c r="Q17" s="428"/>
    </row>
    <row r="18" spans="1:17" ht="18" customHeight="1">
      <c r="A18" s="152">
        <v>9</v>
      </c>
      <c r="B18" s="338" t="s">
        <v>363</v>
      </c>
      <c r="C18" s="341">
        <v>4864993</v>
      </c>
      <c r="D18" s="158" t="s">
        <v>12</v>
      </c>
      <c r="E18" s="245" t="s">
        <v>323</v>
      </c>
      <c r="F18" s="347">
        <v>800</v>
      </c>
      <c r="G18" s="317">
        <v>953035</v>
      </c>
      <c r="H18" s="318">
        <v>954359</v>
      </c>
      <c r="I18" s="397">
        <f t="shared" si="0"/>
        <v>-1324</v>
      </c>
      <c r="J18" s="397">
        <f t="shared" si="1"/>
        <v>-1059200</v>
      </c>
      <c r="K18" s="397">
        <f t="shared" si="2"/>
        <v>-1.0592</v>
      </c>
      <c r="L18" s="317">
        <v>989703</v>
      </c>
      <c r="M18" s="318">
        <v>989705</v>
      </c>
      <c r="N18" s="394">
        <f t="shared" si="3"/>
        <v>-2</v>
      </c>
      <c r="O18" s="394">
        <f t="shared" si="4"/>
        <v>-1600</v>
      </c>
      <c r="P18" s="394">
        <f t="shared" si="5"/>
        <v>-0.0016</v>
      </c>
      <c r="Q18" s="455"/>
    </row>
    <row r="19" spans="1:17" ht="15.75" customHeight="1">
      <c r="A19" s="152">
        <v>10</v>
      </c>
      <c r="B19" s="338" t="s">
        <v>405</v>
      </c>
      <c r="C19" s="341">
        <v>5128403</v>
      </c>
      <c r="D19" s="158" t="s">
        <v>12</v>
      </c>
      <c r="E19" s="245" t="s">
        <v>323</v>
      </c>
      <c r="F19" s="347">
        <v>2000</v>
      </c>
      <c r="G19" s="317">
        <v>993894</v>
      </c>
      <c r="H19" s="318">
        <v>994250</v>
      </c>
      <c r="I19" s="263">
        <f t="shared" si="0"/>
        <v>-356</v>
      </c>
      <c r="J19" s="263">
        <f>$F19*I19</f>
        <v>-712000</v>
      </c>
      <c r="K19" s="263">
        <f>J19/1000000</f>
        <v>-0.712</v>
      </c>
      <c r="L19" s="317">
        <v>999528</v>
      </c>
      <c r="M19" s="318">
        <v>999529</v>
      </c>
      <c r="N19" s="318">
        <f t="shared" si="3"/>
        <v>-1</v>
      </c>
      <c r="O19" s="318">
        <f>$F19*N19</f>
        <v>-2000</v>
      </c>
      <c r="P19" s="318">
        <f>O19/1000000</f>
        <v>-0.002</v>
      </c>
      <c r="Q19" s="455"/>
    </row>
    <row r="20" spans="1:17" ht="18" customHeight="1">
      <c r="A20" s="152"/>
      <c r="B20" s="160" t="s">
        <v>354</v>
      </c>
      <c r="C20" s="154"/>
      <c r="D20" s="158"/>
      <c r="E20" s="245"/>
      <c r="F20" s="159"/>
      <c r="G20" s="317"/>
      <c r="H20" s="318"/>
      <c r="I20" s="397"/>
      <c r="J20" s="397"/>
      <c r="K20" s="397"/>
      <c r="L20" s="317"/>
      <c r="M20" s="318"/>
      <c r="N20" s="394"/>
      <c r="O20" s="394"/>
      <c r="P20" s="394"/>
      <c r="Q20" s="428"/>
    </row>
    <row r="21" spans="1:17" ht="18" customHeight="1">
      <c r="A21" s="152">
        <v>11</v>
      </c>
      <c r="B21" s="153" t="s">
        <v>182</v>
      </c>
      <c r="C21" s="154">
        <v>4865161</v>
      </c>
      <c r="D21" s="155" t="s">
        <v>12</v>
      </c>
      <c r="E21" s="245" t="s">
        <v>323</v>
      </c>
      <c r="F21" s="159">
        <v>50</v>
      </c>
      <c r="G21" s="317">
        <v>957141</v>
      </c>
      <c r="H21" s="318">
        <v>957588</v>
      </c>
      <c r="I21" s="397">
        <f aca="true" t="shared" si="6" ref="I21:I26">G21-H21</f>
        <v>-447</v>
      </c>
      <c r="J21" s="397">
        <f aca="true" t="shared" si="7" ref="J21:J26">$F21*I21</f>
        <v>-22350</v>
      </c>
      <c r="K21" s="397">
        <f aca="true" t="shared" si="8" ref="K21:K26">J21/1000000</f>
        <v>-0.02235</v>
      </c>
      <c r="L21" s="317">
        <v>21423</v>
      </c>
      <c r="M21" s="318">
        <v>20187</v>
      </c>
      <c r="N21" s="394">
        <f aca="true" t="shared" si="9" ref="N21:N26">L21-M21</f>
        <v>1236</v>
      </c>
      <c r="O21" s="394">
        <f aca="true" t="shared" si="10" ref="O21:O26">$F21*N21</f>
        <v>61800</v>
      </c>
      <c r="P21" s="394">
        <f aca="true" t="shared" si="11" ref="P21:P26">O21/1000000</f>
        <v>0.0618</v>
      </c>
      <c r="Q21" s="428"/>
    </row>
    <row r="22" spans="1:17" ht="13.5" customHeight="1">
      <c r="A22" s="152">
        <v>12</v>
      </c>
      <c r="B22" s="153" t="s">
        <v>183</v>
      </c>
      <c r="C22" s="154">
        <v>4865131</v>
      </c>
      <c r="D22" s="158" t="s">
        <v>12</v>
      </c>
      <c r="E22" s="245" t="s">
        <v>323</v>
      </c>
      <c r="F22" s="159">
        <v>75</v>
      </c>
      <c r="G22" s="317">
        <v>969908</v>
      </c>
      <c r="H22" s="318">
        <v>970301</v>
      </c>
      <c r="I22" s="441">
        <f t="shared" si="6"/>
        <v>-393</v>
      </c>
      <c r="J22" s="441">
        <f t="shared" si="7"/>
        <v>-29475</v>
      </c>
      <c r="K22" s="441">
        <f t="shared" si="8"/>
        <v>-0.029475</v>
      </c>
      <c r="L22" s="317">
        <v>22597</v>
      </c>
      <c r="M22" s="318">
        <v>22408</v>
      </c>
      <c r="N22" s="263">
        <f t="shared" si="9"/>
        <v>189</v>
      </c>
      <c r="O22" s="263">
        <f t="shared" si="10"/>
        <v>14175</v>
      </c>
      <c r="P22" s="263">
        <f t="shared" si="11"/>
        <v>0.014175</v>
      </c>
      <c r="Q22" s="428"/>
    </row>
    <row r="23" spans="1:17" ht="18" customHeight="1">
      <c r="A23" s="152">
        <v>13</v>
      </c>
      <c r="B23" s="156" t="s">
        <v>184</v>
      </c>
      <c r="C23" s="154">
        <v>4902512</v>
      </c>
      <c r="D23" s="158" t="s">
        <v>12</v>
      </c>
      <c r="E23" s="245" t="s">
        <v>323</v>
      </c>
      <c r="F23" s="159">
        <v>500</v>
      </c>
      <c r="G23" s="317">
        <v>998003</v>
      </c>
      <c r="H23" s="318">
        <v>998014</v>
      </c>
      <c r="I23" s="397">
        <f t="shared" si="6"/>
        <v>-11</v>
      </c>
      <c r="J23" s="397">
        <f t="shared" si="7"/>
        <v>-5500</v>
      </c>
      <c r="K23" s="397">
        <f t="shared" si="8"/>
        <v>-0.0055</v>
      </c>
      <c r="L23" s="317">
        <v>5435</v>
      </c>
      <c r="M23" s="318">
        <v>5398</v>
      </c>
      <c r="N23" s="394">
        <f t="shared" si="9"/>
        <v>37</v>
      </c>
      <c r="O23" s="394">
        <f t="shared" si="10"/>
        <v>18500</v>
      </c>
      <c r="P23" s="394">
        <f t="shared" si="11"/>
        <v>0.0185</v>
      </c>
      <c r="Q23" s="428"/>
    </row>
    <row r="24" spans="1:17" ht="18" customHeight="1">
      <c r="A24" s="152">
        <v>14</v>
      </c>
      <c r="B24" s="153" t="s">
        <v>185</v>
      </c>
      <c r="C24" s="154">
        <v>4865178</v>
      </c>
      <c r="D24" s="158" t="s">
        <v>12</v>
      </c>
      <c r="E24" s="245" t="s">
        <v>323</v>
      </c>
      <c r="F24" s="159">
        <v>375</v>
      </c>
      <c r="G24" s="317">
        <v>996215</v>
      </c>
      <c r="H24" s="318">
        <v>996258</v>
      </c>
      <c r="I24" s="397">
        <f t="shared" si="6"/>
        <v>-43</v>
      </c>
      <c r="J24" s="397">
        <f t="shared" si="7"/>
        <v>-16125</v>
      </c>
      <c r="K24" s="397">
        <f t="shared" si="8"/>
        <v>-0.016125</v>
      </c>
      <c r="L24" s="317">
        <v>7640</v>
      </c>
      <c r="M24" s="318">
        <v>7463</v>
      </c>
      <c r="N24" s="394">
        <f t="shared" si="9"/>
        <v>177</v>
      </c>
      <c r="O24" s="394">
        <f t="shared" si="10"/>
        <v>66375</v>
      </c>
      <c r="P24" s="394">
        <f t="shared" si="11"/>
        <v>0.066375</v>
      </c>
      <c r="Q24" s="428"/>
    </row>
    <row r="25" spans="1:17" ht="18" customHeight="1">
      <c r="A25" s="152">
        <v>15</v>
      </c>
      <c r="B25" s="153" t="s">
        <v>186</v>
      </c>
      <c r="C25" s="154">
        <v>4865129</v>
      </c>
      <c r="D25" s="158" t="s">
        <v>12</v>
      </c>
      <c r="E25" s="245" t="s">
        <v>323</v>
      </c>
      <c r="F25" s="159">
        <v>100</v>
      </c>
      <c r="G25" s="317">
        <v>999731</v>
      </c>
      <c r="H25" s="318">
        <v>1000000</v>
      </c>
      <c r="I25" s="397">
        <f>G25-H25</f>
        <v>-269</v>
      </c>
      <c r="J25" s="397">
        <f>$F25*I25</f>
        <v>-26900</v>
      </c>
      <c r="K25" s="397">
        <f>J25/1000000</f>
        <v>-0.0269</v>
      </c>
      <c r="L25" s="317">
        <v>405</v>
      </c>
      <c r="M25" s="318">
        <v>36</v>
      </c>
      <c r="N25" s="394">
        <f>L25-M25</f>
        <v>369</v>
      </c>
      <c r="O25" s="394">
        <f>$F25*N25</f>
        <v>36900</v>
      </c>
      <c r="P25" s="394">
        <f>O25/1000000</f>
        <v>0.0369</v>
      </c>
      <c r="Q25" s="428"/>
    </row>
    <row r="26" spans="1:17" ht="18" customHeight="1">
      <c r="A26" s="152">
        <v>16</v>
      </c>
      <c r="B26" s="153" t="s">
        <v>187</v>
      </c>
      <c r="C26" s="154">
        <v>4865159</v>
      </c>
      <c r="D26" s="155" t="s">
        <v>12</v>
      </c>
      <c r="E26" s="245" t="s">
        <v>323</v>
      </c>
      <c r="F26" s="159">
        <v>75</v>
      </c>
      <c r="G26" s="317">
        <v>11023</v>
      </c>
      <c r="H26" s="318">
        <v>10890</v>
      </c>
      <c r="I26" s="397">
        <f t="shared" si="6"/>
        <v>133</v>
      </c>
      <c r="J26" s="397">
        <f t="shared" si="7"/>
        <v>9975</v>
      </c>
      <c r="K26" s="397">
        <f t="shared" si="8"/>
        <v>0.009975</v>
      </c>
      <c r="L26" s="317">
        <v>40648</v>
      </c>
      <c r="M26" s="318">
        <v>40659</v>
      </c>
      <c r="N26" s="394">
        <f t="shared" si="9"/>
        <v>-11</v>
      </c>
      <c r="O26" s="394">
        <f t="shared" si="10"/>
        <v>-825</v>
      </c>
      <c r="P26" s="394">
        <f t="shared" si="11"/>
        <v>-0.000825</v>
      </c>
      <c r="Q26" s="428"/>
    </row>
    <row r="27" spans="1:17" ht="18" customHeight="1">
      <c r="A27" s="152">
        <v>17</v>
      </c>
      <c r="B27" s="153" t="s">
        <v>188</v>
      </c>
      <c r="C27" s="154">
        <v>4865122</v>
      </c>
      <c r="D27" s="158" t="s">
        <v>12</v>
      </c>
      <c r="E27" s="245" t="s">
        <v>323</v>
      </c>
      <c r="F27" s="159">
        <v>100</v>
      </c>
      <c r="G27" s="317">
        <v>4392</v>
      </c>
      <c r="H27" s="318">
        <v>4654</v>
      </c>
      <c r="I27" s="397">
        <f>G27-H27</f>
        <v>-262</v>
      </c>
      <c r="J27" s="397">
        <f>$F27*I27</f>
        <v>-26200</v>
      </c>
      <c r="K27" s="397">
        <f>J27/1000000</f>
        <v>-0.0262</v>
      </c>
      <c r="L27" s="317">
        <v>2038</v>
      </c>
      <c r="M27" s="318">
        <v>1958</v>
      </c>
      <c r="N27" s="394">
        <f>L27-M27</f>
        <v>80</v>
      </c>
      <c r="O27" s="394">
        <f>$F27*N27</f>
        <v>8000</v>
      </c>
      <c r="P27" s="394">
        <f>O27/1000000</f>
        <v>0.008</v>
      </c>
      <c r="Q27" s="455"/>
    </row>
    <row r="28" spans="1:17" ht="18" customHeight="1">
      <c r="A28" s="152"/>
      <c r="B28" s="161" t="s">
        <v>189</v>
      </c>
      <c r="C28" s="154"/>
      <c r="D28" s="158"/>
      <c r="E28" s="245"/>
      <c r="F28" s="159"/>
      <c r="G28" s="317"/>
      <c r="H28" s="318"/>
      <c r="I28" s="397"/>
      <c r="J28" s="397"/>
      <c r="K28" s="397"/>
      <c r="L28" s="317"/>
      <c r="M28" s="318"/>
      <c r="N28" s="394"/>
      <c r="O28" s="394"/>
      <c r="P28" s="394"/>
      <c r="Q28" s="428"/>
    </row>
    <row r="29" spans="1:17" ht="17.25" customHeight="1">
      <c r="A29" s="152">
        <v>19</v>
      </c>
      <c r="B29" s="153" t="s">
        <v>190</v>
      </c>
      <c r="C29" s="154">
        <v>4864996</v>
      </c>
      <c r="D29" s="158" t="s">
        <v>12</v>
      </c>
      <c r="E29" s="245" t="s">
        <v>323</v>
      </c>
      <c r="F29" s="159">
        <v>1000</v>
      </c>
      <c r="G29" s="317">
        <v>999811</v>
      </c>
      <c r="H29" s="318">
        <v>999938</v>
      </c>
      <c r="I29" s="397">
        <f>G29-H29</f>
        <v>-127</v>
      </c>
      <c r="J29" s="397">
        <f>$F29*I29</f>
        <v>-127000</v>
      </c>
      <c r="K29" s="397">
        <f>J29/1000000</f>
        <v>-0.127</v>
      </c>
      <c r="L29" s="317">
        <v>1000177</v>
      </c>
      <c r="M29" s="318">
        <v>999992</v>
      </c>
      <c r="N29" s="394">
        <f>L29-M29</f>
        <v>185</v>
      </c>
      <c r="O29" s="394">
        <f>$F29*N29</f>
        <v>185000</v>
      </c>
      <c r="P29" s="394">
        <f>O29/1000000</f>
        <v>0.185</v>
      </c>
      <c r="Q29" s="428"/>
    </row>
    <row r="30" spans="1:17" ht="17.25" customHeight="1">
      <c r="A30" s="152">
        <v>20</v>
      </c>
      <c r="B30" s="153" t="s">
        <v>191</v>
      </c>
      <c r="C30" s="154">
        <v>4865000</v>
      </c>
      <c r="D30" s="158" t="s">
        <v>12</v>
      </c>
      <c r="E30" s="245" t="s">
        <v>323</v>
      </c>
      <c r="F30" s="159">
        <v>1000</v>
      </c>
      <c r="G30" s="317">
        <v>991959</v>
      </c>
      <c r="H30" s="318">
        <v>992127</v>
      </c>
      <c r="I30" s="397">
        <f>G30-H30</f>
        <v>-168</v>
      </c>
      <c r="J30" s="397">
        <f>$F30*I30</f>
        <v>-168000</v>
      </c>
      <c r="K30" s="397">
        <f>J30/1000000</f>
        <v>-0.168</v>
      </c>
      <c r="L30" s="317">
        <v>2482</v>
      </c>
      <c r="M30" s="318">
        <v>2249</v>
      </c>
      <c r="N30" s="394">
        <f>L30-M30</f>
        <v>233</v>
      </c>
      <c r="O30" s="394">
        <f>$F30*N30</f>
        <v>233000</v>
      </c>
      <c r="P30" s="394">
        <f>O30/1000000</f>
        <v>0.233</v>
      </c>
      <c r="Q30" s="734"/>
    </row>
    <row r="31" spans="1:17" ht="17.25" customHeight="1">
      <c r="A31" s="152">
        <v>21</v>
      </c>
      <c r="B31" s="153" t="s">
        <v>192</v>
      </c>
      <c r="C31" s="154">
        <v>4865028</v>
      </c>
      <c r="D31" s="158" t="s">
        <v>12</v>
      </c>
      <c r="E31" s="245" t="s">
        <v>323</v>
      </c>
      <c r="F31" s="159">
        <v>1000</v>
      </c>
      <c r="G31" s="317">
        <v>999709</v>
      </c>
      <c r="H31" s="318">
        <v>999709</v>
      </c>
      <c r="I31" s="397">
        <f>G31-H31</f>
        <v>0</v>
      </c>
      <c r="J31" s="397">
        <f>$F31*I31</f>
        <v>0</v>
      </c>
      <c r="K31" s="397">
        <f>J31/1000000</f>
        <v>0</v>
      </c>
      <c r="L31" s="317">
        <v>999978</v>
      </c>
      <c r="M31" s="318">
        <v>999978</v>
      </c>
      <c r="N31" s="394">
        <f>L31-M31</f>
        <v>0</v>
      </c>
      <c r="O31" s="394">
        <f>$F31*N31</f>
        <v>0</v>
      </c>
      <c r="P31" s="394">
        <f>O31/1000000</f>
        <v>0</v>
      </c>
      <c r="Q31" s="439" t="s">
        <v>485</v>
      </c>
    </row>
    <row r="32" spans="1:17" ht="17.25" customHeight="1">
      <c r="A32" s="152"/>
      <c r="B32" s="153"/>
      <c r="C32" s="154">
        <v>4865146</v>
      </c>
      <c r="D32" s="158" t="s">
        <v>12</v>
      </c>
      <c r="E32" s="245" t="s">
        <v>323</v>
      </c>
      <c r="F32" s="159">
        <v>2500</v>
      </c>
      <c r="G32" s="317">
        <v>999993</v>
      </c>
      <c r="H32" s="318">
        <v>1000000</v>
      </c>
      <c r="I32" s="397">
        <f>G32-H32</f>
        <v>-7</v>
      </c>
      <c r="J32" s="397">
        <f>$F32*I32</f>
        <v>-17500</v>
      </c>
      <c r="K32" s="397">
        <f>J32/1000000</f>
        <v>-0.0175</v>
      </c>
      <c r="L32" s="317">
        <v>0</v>
      </c>
      <c r="M32" s="318">
        <v>0</v>
      </c>
      <c r="N32" s="394">
        <f>L32-M32</f>
        <v>0</v>
      </c>
      <c r="O32" s="394">
        <f>$F32*N32</f>
        <v>0</v>
      </c>
      <c r="P32" s="394">
        <f>O32/1000000</f>
        <v>0</v>
      </c>
      <c r="Q32" s="428" t="s">
        <v>475</v>
      </c>
    </row>
    <row r="33" spans="1:17" ht="17.25" customHeight="1">
      <c r="A33" s="152">
        <v>22</v>
      </c>
      <c r="B33" s="156" t="s">
        <v>193</v>
      </c>
      <c r="C33" s="154">
        <v>4864885</v>
      </c>
      <c r="D33" s="158" t="s">
        <v>12</v>
      </c>
      <c r="E33" s="245" t="s">
        <v>323</v>
      </c>
      <c r="F33" s="159">
        <v>2500</v>
      </c>
      <c r="G33" s="317">
        <v>998316</v>
      </c>
      <c r="H33" s="318">
        <v>998350</v>
      </c>
      <c r="I33" s="441">
        <f>G33-H33</f>
        <v>-34</v>
      </c>
      <c r="J33" s="441">
        <f>$F33*I33</f>
        <v>-85000</v>
      </c>
      <c r="K33" s="441">
        <f>J33/1000000</f>
        <v>-0.085</v>
      </c>
      <c r="L33" s="317">
        <v>432</v>
      </c>
      <c r="M33" s="318">
        <v>383</v>
      </c>
      <c r="N33" s="263">
        <f>L33-M33</f>
        <v>49</v>
      </c>
      <c r="O33" s="263">
        <f>$F33*N33</f>
        <v>122500</v>
      </c>
      <c r="P33" s="263">
        <f>O33/1000000</f>
        <v>0.1225</v>
      </c>
      <c r="Q33" s="428"/>
    </row>
    <row r="34" spans="1:17" ht="17.25" customHeight="1">
      <c r="A34" s="152"/>
      <c r="B34" s="161"/>
      <c r="C34" s="154"/>
      <c r="D34" s="158"/>
      <c r="E34" s="245"/>
      <c r="F34" s="159"/>
      <c r="G34" s="317"/>
      <c r="H34" s="318"/>
      <c r="I34" s="397"/>
      <c r="J34" s="397"/>
      <c r="K34" s="577">
        <f>SUM(K29:K33)</f>
        <v>-0.3975000000000001</v>
      </c>
      <c r="L34" s="317"/>
      <c r="M34" s="318"/>
      <c r="N34" s="394"/>
      <c r="O34" s="394"/>
      <c r="P34" s="578">
        <f>SUM(P29:P33)</f>
        <v>0.5405</v>
      </c>
      <c r="Q34" s="428"/>
    </row>
    <row r="35" spans="1:17" ht="17.25" customHeight="1">
      <c r="A35" s="152"/>
      <c r="B35" s="160" t="s">
        <v>111</v>
      </c>
      <c r="C35" s="154"/>
      <c r="D35" s="155"/>
      <c r="E35" s="245"/>
      <c r="F35" s="159"/>
      <c r="G35" s="317"/>
      <c r="H35" s="318"/>
      <c r="I35" s="397"/>
      <c r="J35" s="397"/>
      <c r="K35" s="397"/>
      <c r="L35" s="317"/>
      <c r="M35" s="318"/>
      <c r="N35" s="394"/>
      <c r="O35" s="394"/>
      <c r="P35" s="394"/>
      <c r="Q35" s="428"/>
    </row>
    <row r="36" spans="1:17" ht="17.25" customHeight="1">
      <c r="A36" s="152">
        <v>23</v>
      </c>
      <c r="B36" s="653" t="s">
        <v>375</v>
      </c>
      <c r="C36" s="154">
        <v>4864955</v>
      </c>
      <c r="D36" s="153" t="s">
        <v>12</v>
      </c>
      <c r="E36" s="153" t="s">
        <v>323</v>
      </c>
      <c r="F36" s="159">
        <v>1000</v>
      </c>
      <c r="G36" s="317">
        <v>992858</v>
      </c>
      <c r="H36" s="318">
        <v>992901</v>
      </c>
      <c r="I36" s="397">
        <f>G36-H36</f>
        <v>-43</v>
      </c>
      <c r="J36" s="397">
        <f>$F36*I36</f>
        <v>-43000</v>
      </c>
      <c r="K36" s="397">
        <f>J36/1000000</f>
        <v>-0.043</v>
      </c>
      <c r="L36" s="317">
        <v>2280</v>
      </c>
      <c r="M36" s="318">
        <v>2254</v>
      </c>
      <c r="N36" s="394">
        <f>L36-M36</f>
        <v>26</v>
      </c>
      <c r="O36" s="394">
        <f>$F36*N36</f>
        <v>26000</v>
      </c>
      <c r="P36" s="394">
        <f>O36/1000000</f>
        <v>0.026</v>
      </c>
      <c r="Q36" s="651"/>
    </row>
    <row r="37" spans="1:17" ht="17.25" customHeight="1">
      <c r="A37" s="152">
        <v>24</v>
      </c>
      <c r="B37" s="153" t="s">
        <v>170</v>
      </c>
      <c r="C37" s="154">
        <v>4864820</v>
      </c>
      <c r="D37" s="158" t="s">
        <v>12</v>
      </c>
      <c r="E37" s="245" t="s">
        <v>323</v>
      </c>
      <c r="F37" s="159">
        <v>160</v>
      </c>
      <c r="G37" s="317">
        <v>6781</v>
      </c>
      <c r="H37" s="318">
        <v>6781</v>
      </c>
      <c r="I37" s="397">
        <f>G37-H37</f>
        <v>0</v>
      </c>
      <c r="J37" s="397">
        <f>$F37*I37</f>
        <v>0</v>
      </c>
      <c r="K37" s="397">
        <f>J37/1000000</f>
        <v>0</v>
      </c>
      <c r="L37" s="317">
        <v>31453</v>
      </c>
      <c r="M37" s="318">
        <v>30306</v>
      </c>
      <c r="N37" s="394">
        <f>L37-M37</f>
        <v>1147</v>
      </c>
      <c r="O37" s="394">
        <f>$F37*N37</f>
        <v>183520</v>
      </c>
      <c r="P37" s="394">
        <f>O37/1000000</f>
        <v>0.18352</v>
      </c>
      <c r="Q37" s="425"/>
    </row>
    <row r="38" spans="1:17" ht="17.25" customHeight="1">
      <c r="A38" s="152">
        <v>25</v>
      </c>
      <c r="B38" s="156" t="s">
        <v>171</v>
      </c>
      <c r="C38" s="154">
        <v>4864811</v>
      </c>
      <c r="D38" s="158" t="s">
        <v>12</v>
      </c>
      <c r="E38" s="245" t="s">
        <v>323</v>
      </c>
      <c r="F38" s="159">
        <v>200</v>
      </c>
      <c r="G38" s="317">
        <v>3556</v>
      </c>
      <c r="H38" s="318">
        <v>3556</v>
      </c>
      <c r="I38" s="397">
        <f>G38-H38</f>
        <v>0</v>
      </c>
      <c r="J38" s="397">
        <f>$F38*I38</f>
        <v>0</v>
      </c>
      <c r="K38" s="397">
        <f>J38/1000000</f>
        <v>0</v>
      </c>
      <c r="L38" s="317">
        <v>10418</v>
      </c>
      <c r="M38" s="318">
        <v>8815</v>
      </c>
      <c r="N38" s="394">
        <f>L38-M38</f>
        <v>1603</v>
      </c>
      <c r="O38" s="394">
        <f>$F38*N38</f>
        <v>320600</v>
      </c>
      <c r="P38" s="394">
        <f>O38/1000000</f>
        <v>0.3206</v>
      </c>
      <c r="Q38" s="435"/>
    </row>
    <row r="39" spans="1:17" ht="17.25" customHeight="1">
      <c r="A39" s="152">
        <v>26</v>
      </c>
      <c r="B39" s="156" t="s">
        <v>383</v>
      </c>
      <c r="C39" s="154">
        <v>4864961</v>
      </c>
      <c r="D39" s="158" t="s">
        <v>12</v>
      </c>
      <c r="E39" s="245" t="s">
        <v>323</v>
      </c>
      <c r="F39" s="159">
        <v>1000</v>
      </c>
      <c r="G39" s="317">
        <v>977160</v>
      </c>
      <c r="H39" s="318">
        <v>977209</v>
      </c>
      <c r="I39" s="441">
        <f>G39-H39</f>
        <v>-49</v>
      </c>
      <c r="J39" s="441">
        <f>$F39*I39</f>
        <v>-49000</v>
      </c>
      <c r="K39" s="441">
        <f>J39/1000000</f>
        <v>-0.049</v>
      </c>
      <c r="L39" s="317">
        <v>999282</v>
      </c>
      <c r="M39" s="318">
        <v>999249</v>
      </c>
      <c r="N39" s="263">
        <f>L39-M39</f>
        <v>33</v>
      </c>
      <c r="O39" s="263">
        <f>$F39*N39</f>
        <v>33000</v>
      </c>
      <c r="P39" s="263">
        <f>O39/1000000</f>
        <v>0.033</v>
      </c>
      <c r="Q39" s="425"/>
    </row>
    <row r="40" spans="1:17" ht="18" customHeight="1">
      <c r="A40" s="152"/>
      <c r="B40" s="161" t="s">
        <v>175</v>
      </c>
      <c r="C40" s="154"/>
      <c r="D40" s="158"/>
      <c r="E40" s="245"/>
      <c r="F40" s="159"/>
      <c r="G40" s="317"/>
      <c r="H40" s="318"/>
      <c r="I40" s="397"/>
      <c r="J40" s="397"/>
      <c r="K40" s="397"/>
      <c r="L40" s="317"/>
      <c r="M40" s="318"/>
      <c r="N40" s="394"/>
      <c r="O40" s="394"/>
      <c r="P40" s="394"/>
      <c r="Q40" s="456"/>
    </row>
    <row r="41" spans="1:17" ht="17.25" customHeight="1">
      <c r="A41" s="152">
        <v>27</v>
      </c>
      <c r="B41" s="153" t="s">
        <v>374</v>
      </c>
      <c r="C41" s="154">
        <v>4864892</v>
      </c>
      <c r="D41" s="158" t="s">
        <v>12</v>
      </c>
      <c r="E41" s="245" t="s">
        <v>323</v>
      </c>
      <c r="F41" s="159">
        <v>-500</v>
      </c>
      <c r="G41" s="317">
        <v>998664</v>
      </c>
      <c r="H41" s="318">
        <v>998665</v>
      </c>
      <c r="I41" s="397">
        <f>G41-H41</f>
        <v>-1</v>
      </c>
      <c r="J41" s="397">
        <f>$F41*I41</f>
        <v>500</v>
      </c>
      <c r="K41" s="397">
        <f>J41/1000000</f>
        <v>0.0005</v>
      </c>
      <c r="L41" s="317">
        <v>16617</v>
      </c>
      <c r="M41" s="318">
        <v>16621</v>
      </c>
      <c r="N41" s="394">
        <f>L41-M41</f>
        <v>-4</v>
      </c>
      <c r="O41" s="394">
        <f>$F41*N41</f>
        <v>2000</v>
      </c>
      <c r="P41" s="394">
        <f>O41/1000000</f>
        <v>0.002</v>
      </c>
      <c r="Q41" s="456"/>
    </row>
    <row r="42" spans="1:17" ht="17.25" customHeight="1">
      <c r="A42" s="152">
        <v>28</v>
      </c>
      <c r="B42" s="153" t="s">
        <v>377</v>
      </c>
      <c r="C42" s="154">
        <v>4864824</v>
      </c>
      <c r="D42" s="158" t="s">
        <v>12</v>
      </c>
      <c r="E42" s="245" t="s">
        <v>323</v>
      </c>
      <c r="F42" s="157">
        <v>-100</v>
      </c>
      <c r="G42" s="317">
        <v>0</v>
      </c>
      <c r="H42" s="318">
        <v>0</v>
      </c>
      <c r="I42" s="441">
        <f>G42-H42</f>
        <v>0</v>
      </c>
      <c r="J42" s="441">
        <f>$F42*I42</f>
        <v>0</v>
      </c>
      <c r="K42" s="441">
        <f>J42/1000000</f>
        <v>0</v>
      </c>
      <c r="L42" s="317">
        <v>0</v>
      </c>
      <c r="M42" s="318">
        <v>0</v>
      </c>
      <c r="N42" s="263">
        <f>L42-M42</f>
        <v>0</v>
      </c>
      <c r="O42" s="263">
        <f>$F42*N42</f>
        <v>0</v>
      </c>
      <c r="P42" s="263">
        <f>O42/1000000</f>
        <v>0</v>
      </c>
      <c r="Q42" s="453"/>
    </row>
    <row r="43" spans="1:17" ht="17.25" customHeight="1">
      <c r="A43" s="152">
        <v>29</v>
      </c>
      <c r="B43" s="153" t="s">
        <v>111</v>
      </c>
      <c r="C43" s="154">
        <v>4902508</v>
      </c>
      <c r="D43" s="158" t="s">
        <v>12</v>
      </c>
      <c r="E43" s="245" t="s">
        <v>323</v>
      </c>
      <c r="F43" s="154">
        <v>-833.33</v>
      </c>
      <c r="G43" s="317">
        <v>999904</v>
      </c>
      <c r="H43" s="318">
        <v>999904</v>
      </c>
      <c r="I43" s="397">
        <f>G43-H43</f>
        <v>0</v>
      </c>
      <c r="J43" s="397">
        <f>$F43*I43</f>
        <v>0</v>
      </c>
      <c r="K43" s="397">
        <f>J43/1000000</f>
        <v>0</v>
      </c>
      <c r="L43" s="317">
        <v>999569</v>
      </c>
      <c r="M43" s="318">
        <v>999569</v>
      </c>
      <c r="N43" s="394">
        <f>L43-M43</f>
        <v>0</v>
      </c>
      <c r="O43" s="394">
        <f>$F43*N43</f>
        <v>0</v>
      </c>
      <c r="P43" s="394">
        <f>O43/1000000</f>
        <v>0</v>
      </c>
      <c r="Q43" s="456"/>
    </row>
    <row r="44" spans="1:17" ht="9.75" customHeight="1" thickBot="1">
      <c r="A44" s="152"/>
      <c r="B44" s="422"/>
      <c r="C44" s="422"/>
      <c r="D44" s="422"/>
      <c r="E44" s="422"/>
      <c r="F44" s="167"/>
      <c r="G44" s="168"/>
      <c r="H44" s="422"/>
      <c r="I44" s="422"/>
      <c r="J44" s="422"/>
      <c r="K44" s="167"/>
      <c r="L44" s="168"/>
      <c r="M44" s="422"/>
      <c r="N44" s="422"/>
      <c r="O44" s="422"/>
      <c r="P44" s="167"/>
      <c r="Q44" s="168"/>
    </row>
    <row r="45" spans="1:17" ht="18" customHeight="1" thickTop="1">
      <c r="A45" s="151"/>
      <c r="B45" s="153"/>
      <c r="C45" s="154"/>
      <c r="D45" s="155"/>
      <c r="E45" s="245"/>
      <c r="F45" s="154"/>
      <c r="G45" s="154"/>
      <c r="H45" s="373"/>
      <c r="I45" s="373"/>
      <c r="J45" s="373"/>
      <c r="K45" s="373"/>
      <c r="L45" s="468"/>
      <c r="M45" s="373"/>
      <c r="N45" s="373"/>
      <c r="O45" s="373"/>
      <c r="P45" s="373"/>
      <c r="Q45" s="436"/>
    </row>
    <row r="46" spans="1:17" ht="21" customHeight="1" thickBot="1">
      <c r="A46" s="171"/>
      <c r="B46" s="375"/>
      <c r="C46" s="165"/>
      <c r="D46" s="166"/>
      <c r="E46" s="164"/>
      <c r="F46" s="165"/>
      <c r="G46" s="165"/>
      <c r="H46" s="469"/>
      <c r="I46" s="469"/>
      <c r="J46" s="469"/>
      <c r="K46" s="469"/>
      <c r="L46" s="469"/>
      <c r="M46" s="469"/>
      <c r="N46" s="469"/>
      <c r="O46" s="469"/>
      <c r="P46" s="469"/>
      <c r="Q46" s="470" t="str">
        <f>NDPL!Q1</f>
        <v>JULY-2021</v>
      </c>
    </row>
    <row r="47" spans="1:17" ht="21.75" customHeight="1" thickTop="1">
      <c r="A47" s="149"/>
      <c r="B47" s="378" t="s">
        <v>325</v>
      </c>
      <c r="C47" s="154"/>
      <c r="D47" s="155"/>
      <c r="E47" s="245"/>
      <c r="F47" s="154"/>
      <c r="G47" s="379"/>
      <c r="H47" s="373"/>
      <c r="I47" s="373"/>
      <c r="J47" s="373"/>
      <c r="K47" s="373"/>
      <c r="L47" s="379"/>
      <c r="M47" s="373"/>
      <c r="N47" s="373"/>
      <c r="O47" s="373"/>
      <c r="P47" s="471"/>
      <c r="Q47" s="472"/>
    </row>
    <row r="48" spans="1:17" ht="21" customHeight="1">
      <c r="A48" s="152"/>
      <c r="B48" s="421" t="s">
        <v>367</v>
      </c>
      <c r="C48" s="154"/>
      <c r="D48" s="155"/>
      <c r="E48" s="245"/>
      <c r="F48" s="154"/>
      <c r="G48" s="99"/>
      <c r="H48" s="373"/>
      <c r="I48" s="373"/>
      <c r="J48" s="373"/>
      <c r="K48" s="373"/>
      <c r="L48" s="99"/>
      <c r="M48" s="373"/>
      <c r="N48" s="373"/>
      <c r="O48" s="373"/>
      <c r="P48" s="373"/>
      <c r="Q48" s="473"/>
    </row>
    <row r="49" spans="1:17" ht="18">
      <c r="A49" s="152">
        <v>30</v>
      </c>
      <c r="B49" s="153" t="s">
        <v>368</v>
      </c>
      <c r="C49" s="154">
        <v>4864910</v>
      </c>
      <c r="D49" s="158" t="s">
        <v>12</v>
      </c>
      <c r="E49" s="245" t="s">
        <v>323</v>
      </c>
      <c r="F49" s="154">
        <v>-1000</v>
      </c>
      <c r="G49" s="317">
        <v>996716</v>
      </c>
      <c r="H49" s="318">
        <v>996828</v>
      </c>
      <c r="I49" s="397">
        <f>G49-H49</f>
        <v>-112</v>
      </c>
      <c r="J49" s="397">
        <f>$F49*I49</f>
        <v>112000</v>
      </c>
      <c r="K49" s="397">
        <f>J49/1000000</f>
        <v>0.112</v>
      </c>
      <c r="L49" s="317">
        <v>989842</v>
      </c>
      <c r="M49" s="318">
        <v>989961</v>
      </c>
      <c r="N49" s="394">
        <f>L49-M49</f>
        <v>-119</v>
      </c>
      <c r="O49" s="394">
        <f>$F49*N49</f>
        <v>119000</v>
      </c>
      <c r="P49" s="394">
        <f>O49/1000000</f>
        <v>0.119</v>
      </c>
      <c r="Q49" s="474"/>
    </row>
    <row r="50" spans="1:17" ht="18">
      <c r="A50" s="152">
        <v>31</v>
      </c>
      <c r="B50" s="153" t="s">
        <v>379</v>
      </c>
      <c r="C50" s="154">
        <v>4864940</v>
      </c>
      <c r="D50" s="158" t="s">
        <v>12</v>
      </c>
      <c r="E50" s="245" t="s">
        <v>323</v>
      </c>
      <c r="F50" s="154">
        <v>-1000</v>
      </c>
      <c r="G50" s="317">
        <v>998000</v>
      </c>
      <c r="H50" s="318">
        <v>998128</v>
      </c>
      <c r="I50" s="269">
        <f>G50-H50</f>
        <v>-128</v>
      </c>
      <c r="J50" s="269">
        <f>$F50*I50</f>
        <v>128000</v>
      </c>
      <c r="K50" s="269">
        <f>J50/1000000</f>
        <v>0.128</v>
      </c>
      <c r="L50" s="317">
        <v>995644</v>
      </c>
      <c r="M50" s="318">
        <v>995774</v>
      </c>
      <c r="N50" s="269">
        <f>L50-M50</f>
        <v>-130</v>
      </c>
      <c r="O50" s="269">
        <f>$F50*N50</f>
        <v>130000</v>
      </c>
      <c r="P50" s="269">
        <f>O50/1000000</f>
        <v>0.13</v>
      </c>
      <c r="Q50" s="474"/>
    </row>
    <row r="51" spans="1:17" ht="18">
      <c r="A51" s="152"/>
      <c r="B51" s="421" t="s">
        <v>371</v>
      </c>
      <c r="C51" s="154"/>
      <c r="D51" s="158"/>
      <c r="E51" s="245"/>
      <c r="F51" s="154"/>
      <c r="G51" s="317"/>
      <c r="H51" s="318"/>
      <c r="I51" s="394"/>
      <c r="J51" s="394"/>
      <c r="K51" s="394"/>
      <c r="L51" s="317"/>
      <c r="M51" s="318"/>
      <c r="N51" s="394"/>
      <c r="O51" s="394"/>
      <c r="P51" s="394"/>
      <c r="Q51" s="474"/>
    </row>
    <row r="52" spans="1:17" ht="18">
      <c r="A52" s="152">
        <v>32</v>
      </c>
      <c r="B52" s="153" t="s">
        <v>368</v>
      </c>
      <c r="C52" s="154">
        <v>4864891</v>
      </c>
      <c r="D52" s="158" t="s">
        <v>12</v>
      </c>
      <c r="E52" s="245" t="s">
        <v>323</v>
      </c>
      <c r="F52" s="154">
        <v>-2000</v>
      </c>
      <c r="G52" s="317">
        <v>997790</v>
      </c>
      <c r="H52" s="318">
        <v>997827</v>
      </c>
      <c r="I52" s="394">
        <f>G52-H52</f>
        <v>-37</v>
      </c>
      <c r="J52" s="394">
        <f>$F52*I52</f>
        <v>74000</v>
      </c>
      <c r="K52" s="394">
        <f>J52/1000000</f>
        <v>0.074</v>
      </c>
      <c r="L52" s="317">
        <v>996503</v>
      </c>
      <c r="M52" s="318">
        <v>996677</v>
      </c>
      <c r="N52" s="394">
        <f>L52-M52</f>
        <v>-174</v>
      </c>
      <c r="O52" s="394">
        <f>$F52*N52</f>
        <v>348000</v>
      </c>
      <c r="P52" s="394">
        <f>O52/1000000</f>
        <v>0.348</v>
      </c>
      <c r="Q52" s="474"/>
    </row>
    <row r="53" spans="1:17" ht="18">
      <c r="A53" s="152">
        <v>33</v>
      </c>
      <c r="B53" s="153" t="s">
        <v>379</v>
      </c>
      <c r="C53" s="154">
        <v>4864912</v>
      </c>
      <c r="D53" s="158" t="s">
        <v>12</v>
      </c>
      <c r="E53" s="245" t="s">
        <v>323</v>
      </c>
      <c r="F53" s="154">
        <v>-1000</v>
      </c>
      <c r="G53" s="317">
        <v>999479</v>
      </c>
      <c r="H53" s="318">
        <v>999552</v>
      </c>
      <c r="I53" s="394">
        <f>G53-H53</f>
        <v>-73</v>
      </c>
      <c r="J53" s="394">
        <f>$F53*I53</f>
        <v>73000</v>
      </c>
      <c r="K53" s="394">
        <f>J53/1000000</f>
        <v>0.073</v>
      </c>
      <c r="L53" s="317">
        <v>995264</v>
      </c>
      <c r="M53" s="318">
        <v>995639</v>
      </c>
      <c r="N53" s="394">
        <f>L53-M53</f>
        <v>-375</v>
      </c>
      <c r="O53" s="394">
        <f>$F53*N53</f>
        <v>375000</v>
      </c>
      <c r="P53" s="394">
        <f>O53/1000000</f>
        <v>0.375</v>
      </c>
      <c r="Q53" s="474"/>
    </row>
    <row r="54" spans="1:17" ht="18" customHeight="1">
      <c r="A54" s="152"/>
      <c r="B54" s="160" t="s">
        <v>176</v>
      </c>
      <c r="C54" s="154"/>
      <c r="D54" s="155"/>
      <c r="E54" s="245"/>
      <c r="F54" s="159"/>
      <c r="G54" s="317"/>
      <c r="H54" s="318"/>
      <c r="I54" s="373"/>
      <c r="J54" s="373"/>
      <c r="K54" s="373"/>
      <c r="L54" s="317"/>
      <c r="M54" s="318"/>
      <c r="N54" s="373"/>
      <c r="O54" s="373"/>
      <c r="P54" s="373"/>
      <c r="Q54" s="428"/>
    </row>
    <row r="55" spans="1:17" ht="18">
      <c r="A55" s="152">
        <v>34</v>
      </c>
      <c r="B55" s="305" t="s">
        <v>460</v>
      </c>
      <c r="C55" s="305">
        <v>4864850</v>
      </c>
      <c r="D55" s="158" t="s">
        <v>12</v>
      </c>
      <c r="E55" s="245" t="s">
        <v>323</v>
      </c>
      <c r="F55" s="159">
        <v>625</v>
      </c>
      <c r="G55" s="317">
        <v>239</v>
      </c>
      <c r="H55" s="318">
        <v>239</v>
      </c>
      <c r="I55" s="394">
        <f>G55-H55</f>
        <v>0</v>
      </c>
      <c r="J55" s="394">
        <f>$F55*I55</f>
        <v>0</v>
      </c>
      <c r="K55" s="394">
        <f>J55/1000000</f>
        <v>0</v>
      </c>
      <c r="L55" s="317">
        <v>1284</v>
      </c>
      <c r="M55" s="318">
        <v>1534</v>
      </c>
      <c r="N55" s="394">
        <f>L55-M55</f>
        <v>-250</v>
      </c>
      <c r="O55" s="394">
        <f>$F55*N55</f>
        <v>-156250</v>
      </c>
      <c r="P55" s="394">
        <f>O55/1000000</f>
        <v>-0.15625</v>
      </c>
      <c r="Q55" s="428"/>
    </row>
    <row r="56" spans="1:17" ht="18" customHeight="1">
      <c r="A56" s="152"/>
      <c r="B56" s="160" t="s">
        <v>159</v>
      </c>
      <c r="C56" s="154"/>
      <c r="D56" s="158"/>
      <c r="E56" s="245"/>
      <c r="F56" s="159"/>
      <c r="G56" s="317"/>
      <c r="H56" s="318"/>
      <c r="I56" s="394"/>
      <c r="J56" s="394"/>
      <c r="K56" s="394"/>
      <c r="L56" s="317"/>
      <c r="M56" s="318"/>
      <c r="N56" s="394"/>
      <c r="O56" s="394"/>
      <c r="P56" s="394"/>
      <c r="Q56" s="428"/>
    </row>
    <row r="57" spans="1:17" ht="18" customHeight="1">
      <c r="A57" s="152">
        <v>35</v>
      </c>
      <c r="B57" s="153" t="s">
        <v>172</v>
      </c>
      <c r="C57" s="154">
        <v>4865093</v>
      </c>
      <c r="D57" s="158" t="s">
        <v>12</v>
      </c>
      <c r="E57" s="245" t="s">
        <v>323</v>
      </c>
      <c r="F57" s="159">
        <v>100</v>
      </c>
      <c r="G57" s="317">
        <v>102749</v>
      </c>
      <c r="H57" s="318">
        <v>102665</v>
      </c>
      <c r="I57" s="394">
        <f>G57-H57</f>
        <v>84</v>
      </c>
      <c r="J57" s="394">
        <f>$F57*I57</f>
        <v>8400</v>
      </c>
      <c r="K57" s="394">
        <f>J57/1000000</f>
        <v>0.0084</v>
      </c>
      <c r="L57" s="317">
        <v>76359</v>
      </c>
      <c r="M57" s="318">
        <v>76217</v>
      </c>
      <c r="N57" s="394">
        <f>L57-M57</f>
        <v>142</v>
      </c>
      <c r="O57" s="394">
        <f>$F57*N57</f>
        <v>14200</v>
      </c>
      <c r="P57" s="394">
        <f>O57/1000000</f>
        <v>0.0142</v>
      </c>
      <c r="Q57" s="428"/>
    </row>
    <row r="58" spans="1:17" ht="19.5" customHeight="1">
      <c r="A58" s="152">
        <v>36</v>
      </c>
      <c r="B58" s="156" t="s">
        <v>173</v>
      </c>
      <c r="C58" s="154">
        <v>4902544</v>
      </c>
      <c r="D58" s="158" t="s">
        <v>12</v>
      </c>
      <c r="E58" s="245" t="s">
        <v>323</v>
      </c>
      <c r="F58" s="159">
        <v>100</v>
      </c>
      <c r="G58" s="317">
        <v>4231</v>
      </c>
      <c r="H58" s="318">
        <v>4302</v>
      </c>
      <c r="I58" s="394">
        <f>G58-H58</f>
        <v>-71</v>
      </c>
      <c r="J58" s="394">
        <f>$F58*I58</f>
        <v>-7100</v>
      </c>
      <c r="K58" s="394">
        <f>J58/1000000</f>
        <v>-0.0071</v>
      </c>
      <c r="L58" s="317">
        <v>1552</v>
      </c>
      <c r="M58" s="318">
        <v>1442</v>
      </c>
      <c r="N58" s="394">
        <f>L58-M58</f>
        <v>110</v>
      </c>
      <c r="O58" s="394">
        <f>$F58*N58</f>
        <v>11000</v>
      </c>
      <c r="P58" s="394">
        <f>O58/1000000</f>
        <v>0.011</v>
      </c>
      <c r="Q58" s="428"/>
    </row>
    <row r="59" spans="1:17" ht="22.5" customHeight="1">
      <c r="A59" s="152">
        <v>37</v>
      </c>
      <c r="B59" s="162" t="s">
        <v>194</v>
      </c>
      <c r="C59" s="154">
        <v>5269199</v>
      </c>
      <c r="D59" s="158" t="s">
        <v>12</v>
      </c>
      <c r="E59" s="245" t="s">
        <v>323</v>
      </c>
      <c r="F59" s="159">
        <v>100</v>
      </c>
      <c r="G59" s="317">
        <v>6214</v>
      </c>
      <c r="H59" s="318">
        <v>5898</v>
      </c>
      <c r="I59" s="423">
        <f>G59-H59</f>
        <v>316</v>
      </c>
      <c r="J59" s="423">
        <f>$F59*I59</f>
        <v>31600</v>
      </c>
      <c r="K59" s="423">
        <f>J59/1000000</f>
        <v>0.0316</v>
      </c>
      <c r="L59" s="317">
        <v>70841</v>
      </c>
      <c r="M59" s="318">
        <v>70830</v>
      </c>
      <c r="N59" s="423">
        <f>L59-M59</f>
        <v>11</v>
      </c>
      <c r="O59" s="423">
        <f>$F59*N59</f>
        <v>1100</v>
      </c>
      <c r="P59" s="423">
        <f>O59/1000000</f>
        <v>0.0011</v>
      </c>
      <c r="Q59" s="579"/>
    </row>
    <row r="60" spans="1:17" ht="22.5" customHeight="1">
      <c r="A60" s="152"/>
      <c r="B60" s="162"/>
      <c r="C60" s="154"/>
      <c r="D60" s="158"/>
      <c r="E60" s="245"/>
      <c r="F60" s="159">
        <v>100</v>
      </c>
      <c r="G60" s="317">
        <v>5645</v>
      </c>
      <c r="H60" s="318">
        <v>5655</v>
      </c>
      <c r="I60" s="269">
        <f>G60-H60</f>
        <v>-10</v>
      </c>
      <c r="J60" s="269">
        <f>$F60*I60</f>
        <v>-1000</v>
      </c>
      <c r="K60" s="269">
        <f>J60/1000000</f>
        <v>-0.001</v>
      </c>
      <c r="L60" s="317"/>
      <c r="M60" s="318"/>
      <c r="N60" s="269"/>
      <c r="O60" s="269"/>
      <c r="P60" s="269"/>
      <c r="Q60" s="579"/>
    </row>
    <row r="61" spans="1:17" ht="19.5" customHeight="1">
      <c r="A61" s="152"/>
      <c r="B61" s="160" t="s">
        <v>165</v>
      </c>
      <c r="C61" s="154"/>
      <c r="D61" s="158"/>
      <c r="E61" s="155"/>
      <c r="F61" s="159"/>
      <c r="G61" s="317"/>
      <c r="H61" s="318"/>
      <c r="I61" s="394"/>
      <c r="J61" s="394"/>
      <c r="K61" s="394"/>
      <c r="L61" s="317"/>
      <c r="M61" s="318"/>
      <c r="N61" s="394"/>
      <c r="O61" s="394"/>
      <c r="P61" s="394"/>
      <c r="Q61" s="428"/>
    </row>
    <row r="62" spans="1:17" s="87" customFormat="1" ht="13.5" thickBot="1">
      <c r="A62" s="163">
        <v>38</v>
      </c>
      <c r="B62" s="422" t="s">
        <v>166</v>
      </c>
      <c r="C62" s="165">
        <v>4865151</v>
      </c>
      <c r="D62" s="736" t="s">
        <v>12</v>
      </c>
      <c r="E62" s="164" t="s">
        <v>323</v>
      </c>
      <c r="F62" s="171">
        <v>500</v>
      </c>
      <c r="G62" s="809">
        <v>21595</v>
      </c>
      <c r="H62" s="810">
        <v>21497</v>
      </c>
      <c r="I62" s="171">
        <f>G62-H62</f>
        <v>98</v>
      </c>
      <c r="J62" s="171">
        <f>$F62*I62</f>
        <v>49000</v>
      </c>
      <c r="K62" s="171">
        <f>J62/1000000</f>
        <v>0.049</v>
      </c>
      <c r="L62" s="809">
        <v>4950</v>
      </c>
      <c r="M62" s="810">
        <v>4921</v>
      </c>
      <c r="N62" s="171">
        <f>L62-M62</f>
        <v>29</v>
      </c>
      <c r="O62" s="171">
        <f>$F62*N62</f>
        <v>14500</v>
      </c>
      <c r="P62" s="171">
        <f>O62/1000000</f>
        <v>0.0145</v>
      </c>
      <c r="Q62" s="737"/>
    </row>
    <row r="63" spans="1:23" s="458" customFormat="1" ht="15.75" customHeight="1" thickBot="1" thickTop="1">
      <c r="A63" s="163"/>
      <c r="B63" s="422"/>
      <c r="C63" s="461"/>
      <c r="D63" s="461"/>
      <c r="E63" s="461"/>
      <c r="F63" s="461"/>
      <c r="G63" s="461"/>
      <c r="H63" s="461"/>
      <c r="I63" s="461"/>
      <c r="J63" s="461"/>
      <c r="K63" s="461"/>
      <c r="L63" s="461"/>
      <c r="M63" s="461"/>
      <c r="N63" s="461"/>
      <c r="O63" s="461"/>
      <c r="P63" s="461"/>
      <c r="Q63" s="461"/>
      <c r="R63" s="247"/>
      <c r="S63" s="247"/>
      <c r="T63" s="247"/>
      <c r="U63" s="461"/>
      <c r="V63" s="461"/>
      <c r="W63" s="461"/>
    </row>
    <row r="64" spans="1:20" ht="15.75" customHeight="1" thickTop="1">
      <c r="A64" s="475"/>
      <c r="B64" s="475"/>
      <c r="C64" s="475"/>
      <c r="D64" s="475"/>
      <c r="E64" s="475"/>
      <c r="F64" s="475"/>
      <c r="G64" s="475"/>
      <c r="H64" s="475"/>
      <c r="I64" s="475"/>
      <c r="J64" s="475"/>
      <c r="K64" s="475"/>
      <c r="L64" s="475"/>
      <c r="M64" s="475"/>
      <c r="N64" s="475"/>
      <c r="O64" s="475"/>
      <c r="P64" s="475"/>
      <c r="Q64" s="87"/>
      <c r="R64" s="87"/>
      <c r="S64" s="87"/>
      <c r="T64" s="87"/>
    </row>
    <row r="65" spans="1:20" ht="24" thickBot="1">
      <c r="A65" s="371" t="s">
        <v>341</v>
      </c>
      <c r="G65" s="458"/>
      <c r="H65" s="458"/>
      <c r="I65" s="44" t="s">
        <v>372</v>
      </c>
      <c r="J65" s="458"/>
      <c r="K65" s="458"/>
      <c r="L65" s="458"/>
      <c r="M65" s="458"/>
      <c r="N65" s="44" t="s">
        <v>373</v>
      </c>
      <c r="O65" s="458"/>
      <c r="P65" s="458"/>
      <c r="R65" s="87"/>
      <c r="S65" s="87"/>
      <c r="T65" s="87"/>
    </row>
    <row r="66" spans="1:20" ht="39.75" thickBot="1" thickTop="1">
      <c r="A66" s="476" t="s">
        <v>8</v>
      </c>
      <c r="B66" s="477" t="s">
        <v>9</v>
      </c>
      <c r="C66" s="478" t="s">
        <v>1</v>
      </c>
      <c r="D66" s="478" t="s">
        <v>2</v>
      </c>
      <c r="E66" s="478" t="s">
        <v>3</v>
      </c>
      <c r="F66" s="478" t="s">
        <v>10</v>
      </c>
      <c r="G66" s="476" t="str">
        <f>G5</f>
        <v>FINAL READING 31/07/2021</v>
      </c>
      <c r="H66" s="478" t="str">
        <f>H5</f>
        <v>INTIAL READING 01/07/2021</v>
      </c>
      <c r="I66" s="478" t="s">
        <v>4</v>
      </c>
      <c r="J66" s="478" t="s">
        <v>5</v>
      </c>
      <c r="K66" s="478" t="s">
        <v>6</v>
      </c>
      <c r="L66" s="476" t="str">
        <f>G66</f>
        <v>FINAL READING 31/07/2021</v>
      </c>
      <c r="M66" s="478" t="str">
        <f>H66</f>
        <v>INTIAL READING 01/07/2021</v>
      </c>
      <c r="N66" s="478" t="s">
        <v>4</v>
      </c>
      <c r="O66" s="478" t="s">
        <v>5</v>
      </c>
      <c r="P66" s="478" t="s">
        <v>6</v>
      </c>
      <c r="Q66" s="479" t="s">
        <v>286</v>
      </c>
      <c r="R66" s="87"/>
      <c r="S66" s="87"/>
      <c r="T66" s="87"/>
    </row>
    <row r="67" spans="1:20" ht="15.75" customHeight="1" thickTop="1">
      <c r="A67" s="480"/>
      <c r="B67" s="421" t="s">
        <v>367</v>
      </c>
      <c r="C67" s="481"/>
      <c r="D67" s="481"/>
      <c r="E67" s="481"/>
      <c r="F67" s="482"/>
      <c r="G67" s="481"/>
      <c r="H67" s="481"/>
      <c r="I67" s="481"/>
      <c r="J67" s="481"/>
      <c r="K67" s="482"/>
      <c r="L67" s="481"/>
      <c r="M67" s="481"/>
      <c r="N67" s="481"/>
      <c r="O67" s="481"/>
      <c r="P67" s="481"/>
      <c r="Q67" s="483"/>
      <c r="R67" s="87"/>
      <c r="S67" s="87"/>
      <c r="T67" s="87"/>
    </row>
    <row r="68" spans="1:20" ht="15.75" customHeight="1">
      <c r="A68" s="152">
        <v>1</v>
      </c>
      <c r="B68" s="153" t="s">
        <v>413</v>
      </c>
      <c r="C68" s="154">
        <v>5295127</v>
      </c>
      <c r="D68" s="324" t="s">
        <v>12</v>
      </c>
      <c r="E68" s="305" t="s">
        <v>323</v>
      </c>
      <c r="F68" s="159">
        <v>-100</v>
      </c>
      <c r="G68" s="317">
        <v>490711</v>
      </c>
      <c r="H68" s="318">
        <v>490103</v>
      </c>
      <c r="I68" s="318">
        <f>G68-H68</f>
        <v>608</v>
      </c>
      <c r="J68" s="318">
        <f>$F68*I68</f>
        <v>-60800</v>
      </c>
      <c r="K68" s="318">
        <f>J68/1000000</f>
        <v>-0.0608</v>
      </c>
      <c r="L68" s="317">
        <v>88074</v>
      </c>
      <c r="M68" s="318">
        <v>86269</v>
      </c>
      <c r="N68" s="318">
        <f>L68-M68</f>
        <v>1805</v>
      </c>
      <c r="O68" s="318">
        <f>$F68*N68</f>
        <v>-180500</v>
      </c>
      <c r="P68" s="319">
        <f>O68/1000000</f>
        <v>-0.1805</v>
      </c>
      <c r="Q68" s="439"/>
      <c r="R68" s="87"/>
      <c r="S68" s="87"/>
      <c r="T68" s="87"/>
    </row>
    <row r="69" spans="1:20" ht="15.75" customHeight="1">
      <c r="A69" s="152"/>
      <c r="B69" s="153"/>
      <c r="C69" s="154"/>
      <c r="D69" s="324"/>
      <c r="E69" s="305"/>
      <c r="F69" s="159">
        <v>-100</v>
      </c>
      <c r="G69" s="317">
        <v>488295</v>
      </c>
      <c r="H69" s="318">
        <v>488198</v>
      </c>
      <c r="I69" s="318">
        <f>G69-H69</f>
        <v>97</v>
      </c>
      <c r="J69" s="318">
        <f>$F69*I69</f>
        <v>-9700</v>
      </c>
      <c r="K69" s="318">
        <f>J69/1000000</f>
        <v>-0.0097</v>
      </c>
      <c r="L69" s="317"/>
      <c r="M69" s="318"/>
      <c r="N69" s="318"/>
      <c r="O69" s="318"/>
      <c r="P69" s="319"/>
      <c r="Q69" s="439"/>
      <c r="R69" s="87"/>
      <c r="S69" s="87"/>
      <c r="T69" s="87"/>
    </row>
    <row r="70" spans="1:20" ht="15.75" customHeight="1">
      <c r="A70" s="152">
        <v>2</v>
      </c>
      <c r="B70" s="153" t="s">
        <v>416</v>
      </c>
      <c r="C70" s="154">
        <v>5128400</v>
      </c>
      <c r="D70" s="324" t="s">
        <v>12</v>
      </c>
      <c r="E70" s="305" t="s">
        <v>323</v>
      </c>
      <c r="F70" s="159">
        <v>-1000</v>
      </c>
      <c r="G70" s="317">
        <v>2069</v>
      </c>
      <c r="H70" s="318">
        <v>2057</v>
      </c>
      <c r="I70" s="263">
        <f>G70-H70</f>
        <v>12</v>
      </c>
      <c r="J70" s="263">
        <f>$F70*I70</f>
        <v>-12000</v>
      </c>
      <c r="K70" s="263">
        <f>J70/1000000</f>
        <v>-0.012</v>
      </c>
      <c r="L70" s="317">
        <v>1642</v>
      </c>
      <c r="M70" s="318">
        <v>1823</v>
      </c>
      <c r="N70" s="263">
        <f>L70-M70</f>
        <v>-181</v>
      </c>
      <c r="O70" s="263">
        <f>$F70*N70</f>
        <v>181000</v>
      </c>
      <c r="P70" s="263">
        <f>O70/1000000</f>
        <v>0.181</v>
      </c>
      <c r="Q70" s="439"/>
      <c r="R70" s="87"/>
      <c r="S70" s="87"/>
      <c r="T70" s="87"/>
    </row>
    <row r="71" spans="1:20" ht="15.75" customHeight="1">
      <c r="A71" s="484"/>
      <c r="B71" s="295" t="s">
        <v>338</v>
      </c>
      <c r="C71" s="312"/>
      <c r="D71" s="324"/>
      <c r="E71" s="305"/>
      <c r="F71" s="159"/>
      <c r="G71" s="317"/>
      <c r="H71" s="318"/>
      <c r="I71" s="156"/>
      <c r="J71" s="156"/>
      <c r="K71" s="156"/>
      <c r="L71" s="317"/>
      <c r="M71" s="318"/>
      <c r="N71" s="156"/>
      <c r="O71" s="156"/>
      <c r="P71" s="156"/>
      <c r="Q71" s="439"/>
      <c r="R71" s="87"/>
      <c r="S71" s="87"/>
      <c r="T71" s="87"/>
    </row>
    <row r="72" spans="1:20" ht="15.75" customHeight="1">
      <c r="A72" s="152">
        <v>3</v>
      </c>
      <c r="B72" s="153" t="s">
        <v>339</v>
      </c>
      <c r="C72" s="154">
        <v>4902555</v>
      </c>
      <c r="D72" s="324" t="s">
        <v>12</v>
      </c>
      <c r="E72" s="305" t="s">
        <v>323</v>
      </c>
      <c r="F72" s="159">
        <v>-75</v>
      </c>
      <c r="G72" s="317">
        <v>10810</v>
      </c>
      <c r="H72" s="318">
        <v>10810</v>
      </c>
      <c r="I72" s="263">
        <f>G72-H72</f>
        <v>0</v>
      </c>
      <c r="J72" s="263">
        <f>$F72*I72</f>
        <v>0</v>
      </c>
      <c r="K72" s="263">
        <f>J72/1000000</f>
        <v>0</v>
      </c>
      <c r="L72" s="317">
        <v>24741</v>
      </c>
      <c r="M72" s="318">
        <v>24109</v>
      </c>
      <c r="N72" s="263">
        <f>L72-M72</f>
        <v>632</v>
      </c>
      <c r="O72" s="263">
        <f>$F72*N72</f>
        <v>-47400</v>
      </c>
      <c r="P72" s="263">
        <f>O72/1000000</f>
        <v>-0.0474</v>
      </c>
      <c r="Q72" s="439"/>
      <c r="R72" s="87"/>
      <c r="S72" s="87"/>
      <c r="T72" s="87"/>
    </row>
    <row r="73" spans="1:23" s="458" customFormat="1" ht="15.75" customHeight="1" thickBot="1">
      <c r="A73" s="163">
        <v>4</v>
      </c>
      <c r="B73" s="422" t="s">
        <v>340</v>
      </c>
      <c r="C73" s="165">
        <v>4902581</v>
      </c>
      <c r="D73" s="736" t="s">
        <v>12</v>
      </c>
      <c r="E73" s="166" t="s">
        <v>323</v>
      </c>
      <c r="F73" s="171">
        <v>-100</v>
      </c>
      <c r="G73" s="811">
        <v>5310</v>
      </c>
      <c r="H73" s="812">
        <v>5310</v>
      </c>
      <c r="I73" s="813">
        <f>G73-H73</f>
        <v>0</v>
      </c>
      <c r="J73" s="813">
        <f>$F73*I73</f>
        <v>0</v>
      </c>
      <c r="K73" s="813">
        <f>J73/1000000</f>
        <v>0</v>
      </c>
      <c r="L73" s="811">
        <v>18196</v>
      </c>
      <c r="M73" s="812">
        <v>17667</v>
      </c>
      <c r="N73" s="813">
        <f>L73-M73</f>
        <v>529</v>
      </c>
      <c r="O73" s="813">
        <f>$F73*N73</f>
        <v>-52900</v>
      </c>
      <c r="P73" s="813">
        <f>O73/1000000</f>
        <v>-0.0529</v>
      </c>
      <c r="Q73" s="737"/>
      <c r="R73" s="247"/>
      <c r="S73" s="247"/>
      <c r="T73" s="247"/>
      <c r="U73" s="461"/>
      <c r="V73" s="461"/>
      <c r="W73" s="461"/>
    </row>
    <row r="74" spans="1:20" ht="15.75" customHeight="1" thickTop="1">
      <c r="A74" s="475"/>
      <c r="B74" s="475"/>
      <c r="C74" s="475"/>
      <c r="D74" s="475"/>
      <c r="E74" s="475"/>
      <c r="F74" s="475"/>
      <c r="G74" s="475"/>
      <c r="H74" s="475"/>
      <c r="I74" s="475"/>
      <c r="J74" s="475"/>
      <c r="K74" s="475"/>
      <c r="L74" s="475"/>
      <c r="M74" s="475"/>
      <c r="N74" s="475"/>
      <c r="O74" s="475"/>
      <c r="P74" s="475"/>
      <c r="Q74" s="87"/>
      <c r="R74" s="87"/>
      <c r="S74" s="87"/>
      <c r="T74" s="87"/>
    </row>
    <row r="75" spans="1:20" ht="15.75" customHeight="1">
      <c r="A75" s="475"/>
      <c r="B75" s="475"/>
      <c r="C75" s="475"/>
      <c r="D75" s="475"/>
      <c r="E75" s="475"/>
      <c r="F75" s="475"/>
      <c r="G75" s="475"/>
      <c r="H75" s="475"/>
      <c r="I75" s="475"/>
      <c r="J75" s="475"/>
      <c r="K75" s="475"/>
      <c r="L75" s="475"/>
      <c r="M75" s="475"/>
      <c r="N75" s="475"/>
      <c r="O75" s="475"/>
      <c r="P75" s="475"/>
      <c r="Q75" s="87"/>
      <c r="R75" s="87"/>
      <c r="S75" s="87"/>
      <c r="T75" s="87"/>
    </row>
    <row r="76" spans="1:16" ht="25.5" customHeight="1">
      <c r="A76" s="169" t="s">
        <v>315</v>
      </c>
      <c r="B76" s="466"/>
      <c r="C76" s="74"/>
      <c r="D76" s="466"/>
      <c r="E76" s="466"/>
      <c r="F76" s="466"/>
      <c r="G76" s="466"/>
      <c r="H76" s="466"/>
      <c r="I76" s="466"/>
      <c r="J76" s="466"/>
      <c r="K76" s="580">
        <f>SUM(K9:K63)+SUM(K68:K75)-K34</f>
        <v>-2.78800787</v>
      </c>
      <c r="L76" s="581"/>
      <c r="M76" s="581"/>
      <c r="N76" s="581"/>
      <c r="O76" s="581"/>
      <c r="P76" s="580">
        <f>SUM(P9:P63)+SUM(P68:P75)-P34</f>
        <v>2.10322866</v>
      </c>
    </row>
    <row r="77" spans="1:16" ht="12.75">
      <c r="A77" s="466"/>
      <c r="B77" s="466"/>
      <c r="C77" s="466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</row>
    <row r="78" spans="1:16" ht="9.75" customHeight="1">
      <c r="A78" s="466"/>
      <c r="B78" s="466"/>
      <c r="C78" s="466"/>
      <c r="D78" s="466"/>
      <c r="E78" s="466"/>
      <c r="F78" s="466"/>
      <c r="G78" s="466"/>
      <c r="H78" s="466"/>
      <c r="I78" s="466"/>
      <c r="J78" s="466"/>
      <c r="K78" s="466"/>
      <c r="L78" s="466"/>
      <c r="M78" s="466"/>
      <c r="N78" s="466"/>
      <c r="O78" s="466"/>
      <c r="P78" s="466"/>
    </row>
    <row r="79" spans="1:16" ht="12.75" hidden="1">
      <c r="A79" s="466"/>
      <c r="B79" s="466"/>
      <c r="C79" s="466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</row>
    <row r="80" spans="1:16" ht="23.25" customHeight="1" thickBot="1">
      <c r="A80" s="466"/>
      <c r="B80" s="466"/>
      <c r="C80" s="582"/>
      <c r="D80" s="466"/>
      <c r="E80" s="466"/>
      <c r="F80" s="466"/>
      <c r="G80" s="466"/>
      <c r="H80" s="466"/>
      <c r="I80" s="466"/>
      <c r="J80" s="583"/>
      <c r="K80" s="528" t="s">
        <v>316</v>
      </c>
      <c r="L80" s="466"/>
      <c r="M80" s="466"/>
      <c r="N80" s="466"/>
      <c r="O80" s="466"/>
      <c r="P80" s="528" t="s">
        <v>317</v>
      </c>
    </row>
    <row r="81" spans="1:17" ht="20.25">
      <c r="A81" s="584"/>
      <c r="B81" s="585"/>
      <c r="C81" s="169"/>
      <c r="D81" s="516"/>
      <c r="E81" s="516"/>
      <c r="F81" s="516"/>
      <c r="G81" s="516"/>
      <c r="H81" s="516"/>
      <c r="I81" s="516"/>
      <c r="J81" s="586"/>
      <c r="K81" s="585"/>
      <c r="L81" s="585"/>
      <c r="M81" s="585"/>
      <c r="N81" s="585"/>
      <c r="O81" s="585"/>
      <c r="P81" s="585"/>
      <c r="Q81" s="517"/>
    </row>
    <row r="82" spans="1:17" ht="20.25">
      <c r="A82" s="233"/>
      <c r="B82" s="169" t="s">
        <v>313</v>
      </c>
      <c r="C82" s="169"/>
      <c r="D82" s="587"/>
      <c r="E82" s="587"/>
      <c r="F82" s="587"/>
      <c r="G82" s="587"/>
      <c r="H82" s="587"/>
      <c r="I82" s="587"/>
      <c r="J82" s="587"/>
      <c r="K82" s="588">
        <f>K76</f>
        <v>-2.78800787</v>
      </c>
      <c r="L82" s="589"/>
      <c r="M82" s="589"/>
      <c r="N82" s="589"/>
      <c r="O82" s="589"/>
      <c r="P82" s="588">
        <f>P76</f>
        <v>2.10322866</v>
      </c>
      <c r="Q82" s="518"/>
    </row>
    <row r="83" spans="1:17" ht="20.25">
      <c r="A83" s="233"/>
      <c r="B83" s="169"/>
      <c r="C83" s="169"/>
      <c r="D83" s="587"/>
      <c r="E83" s="587"/>
      <c r="F83" s="587"/>
      <c r="G83" s="587"/>
      <c r="H83" s="587"/>
      <c r="I83" s="590"/>
      <c r="J83" s="55"/>
      <c r="K83" s="575"/>
      <c r="L83" s="575"/>
      <c r="M83" s="575"/>
      <c r="N83" s="575"/>
      <c r="O83" s="575"/>
      <c r="P83" s="575"/>
      <c r="Q83" s="518"/>
    </row>
    <row r="84" spans="1:17" ht="20.25">
      <c r="A84" s="233"/>
      <c r="B84" s="169" t="s">
        <v>306</v>
      </c>
      <c r="C84" s="169"/>
      <c r="D84" s="587"/>
      <c r="E84" s="587"/>
      <c r="F84" s="587"/>
      <c r="G84" s="587"/>
      <c r="H84" s="587"/>
      <c r="I84" s="587"/>
      <c r="J84" s="587"/>
      <c r="K84" s="588">
        <f>'STEPPED UP GENCO'!K44</f>
        <v>-0.44444560749344014</v>
      </c>
      <c r="L84" s="588"/>
      <c r="M84" s="588"/>
      <c r="N84" s="588"/>
      <c r="O84" s="588"/>
      <c r="P84" s="588">
        <f>'STEPPED UP GENCO'!P44</f>
        <v>-0.0062345555308800015</v>
      </c>
      <c r="Q84" s="518"/>
    </row>
    <row r="85" spans="1:17" ht="20.25">
      <c r="A85" s="233"/>
      <c r="B85" s="169"/>
      <c r="C85" s="169"/>
      <c r="D85" s="591"/>
      <c r="E85" s="591"/>
      <c r="F85" s="591"/>
      <c r="G85" s="591"/>
      <c r="H85" s="591"/>
      <c r="I85" s="592"/>
      <c r="J85" s="593"/>
      <c r="K85" s="458"/>
      <c r="L85" s="458"/>
      <c r="M85" s="458"/>
      <c r="N85" s="458"/>
      <c r="O85" s="458"/>
      <c r="P85" s="458"/>
      <c r="Q85" s="518"/>
    </row>
    <row r="86" spans="1:17" ht="20.25">
      <c r="A86" s="233"/>
      <c r="B86" s="169" t="s">
        <v>314</v>
      </c>
      <c r="C86" s="169"/>
      <c r="D86" s="458"/>
      <c r="E86" s="458"/>
      <c r="F86" s="458"/>
      <c r="G86" s="458"/>
      <c r="H86" s="458"/>
      <c r="I86" s="458"/>
      <c r="J86" s="458"/>
      <c r="K86" s="276">
        <f>SUM(K82:K85)</f>
        <v>-3.23245347749344</v>
      </c>
      <c r="L86" s="458"/>
      <c r="M86" s="458"/>
      <c r="N86" s="458"/>
      <c r="O86" s="458"/>
      <c r="P86" s="594">
        <f>SUM(P82:P85)</f>
        <v>2.09699410446912</v>
      </c>
      <c r="Q86" s="518"/>
    </row>
    <row r="87" spans="1:17" ht="20.25">
      <c r="A87" s="542"/>
      <c r="B87" s="458"/>
      <c r="C87" s="169"/>
      <c r="D87" s="458"/>
      <c r="E87" s="458"/>
      <c r="F87" s="458"/>
      <c r="G87" s="458"/>
      <c r="H87" s="458"/>
      <c r="I87" s="458"/>
      <c r="J87" s="458"/>
      <c r="K87" s="458"/>
      <c r="L87" s="458"/>
      <c r="M87" s="458"/>
      <c r="N87" s="458"/>
      <c r="O87" s="458"/>
      <c r="P87" s="458"/>
      <c r="Q87" s="518"/>
    </row>
    <row r="88" spans="1:17" ht="13.5" thickBot="1">
      <c r="A88" s="543"/>
      <c r="B88" s="519"/>
      <c r="C88" s="519"/>
      <c r="D88" s="519"/>
      <c r="E88" s="519"/>
      <c r="F88" s="519"/>
      <c r="G88" s="519"/>
      <c r="H88" s="519"/>
      <c r="I88" s="519"/>
      <c r="J88" s="519"/>
      <c r="K88" s="519"/>
      <c r="L88" s="519"/>
      <c r="M88" s="519"/>
      <c r="N88" s="519"/>
      <c r="O88" s="519"/>
      <c r="P88" s="519"/>
      <c r="Q88" s="52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13">
      <selection activeCell="A24" sqref="A24:IV24"/>
    </sheetView>
  </sheetViews>
  <sheetFormatPr defaultColWidth="9.140625" defaultRowHeight="12.75"/>
  <cols>
    <col min="1" max="1" width="4.7109375" style="424" customWidth="1"/>
    <col min="2" max="2" width="26.7109375" style="424" customWidth="1"/>
    <col min="3" max="3" width="18.57421875" style="424" customWidth="1"/>
    <col min="4" max="4" width="12.8515625" style="424" customWidth="1"/>
    <col min="5" max="5" width="22.140625" style="424" customWidth="1"/>
    <col min="6" max="6" width="14.421875" style="424" customWidth="1"/>
    <col min="7" max="7" width="15.57421875" style="424" customWidth="1"/>
    <col min="8" max="8" width="15.28125" style="424" customWidth="1"/>
    <col min="9" max="9" width="15.00390625" style="424" customWidth="1"/>
    <col min="10" max="10" width="16.7109375" style="424" customWidth="1"/>
    <col min="11" max="11" width="16.57421875" style="424" customWidth="1"/>
    <col min="12" max="12" width="17.140625" style="424" customWidth="1"/>
    <col min="13" max="13" width="14.7109375" style="424" customWidth="1"/>
    <col min="14" max="14" width="15.7109375" style="424" customWidth="1"/>
    <col min="15" max="15" width="18.28125" style="424" customWidth="1"/>
    <col min="16" max="16" width="17.140625" style="424" customWidth="1"/>
    <col min="17" max="17" width="22.00390625" style="424" customWidth="1"/>
    <col min="18" max="16384" width="9.140625" style="424" customWidth="1"/>
  </cols>
  <sheetData>
    <row r="1" ht="26.25" customHeight="1">
      <c r="A1" s="1" t="s">
        <v>216</v>
      </c>
    </row>
    <row r="2" spans="1:17" ht="23.25" customHeight="1">
      <c r="A2" s="2" t="s">
        <v>217</v>
      </c>
      <c r="P2" s="595" t="str">
        <f>NDPL!Q1</f>
        <v>JULY-2021</v>
      </c>
      <c r="Q2" s="595"/>
    </row>
    <row r="3" ht="23.25">
      <c r="A3" s="175" t="s">
        <v>197</v>
      </c>
    </row>
    <row r="4" spans="1:16" ht="24" thickBot="1">
      <c r="A4" s="3"/>
      <c r="G4" s="458"/>
      <c r="H4" s="458"/>
      <c r="I4" s="44" t="s">
        <v>372</v>
      </c>
      <c r="J4" s="458"/>
      <c r="K4" s="458"/>
      <c r="L4" s="458"/>
      <c r="M4" s="458"/>
      <c r="N4" s="44" t="s">
        <v>373</v>
      </c>
      <c r="O4" s="458"/>
      <c r="P4" s="458"/>
    </row>
    <row r="5" spans="1:17" ht="51.7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31/07/2021</v>
      </c>
      <c r="H5" s="478" t="str">
        <f>NDPL!H5</f>
        <v>INTIAL READING 01/07/2021</v>
      </c>
      <c r="I5" s="478" t="s">
        <v>4</v>
      </c>
      <c r="J5" s="478" t="s">
        <v>5</v>
      </c>
      <c r="K5" s="478" t="s">
        <v>6</v>
      </c>
      <c r="L5" s="476" t="str">
        <f>NDPL!G5</f>
        <v>FINAL READING 31/07/2021</v>
      </c>
      <c r="M5" s="478" t="str">
        <f>NDPL!H5</f>
        <v>INTIAL READING 01/07/2021</v>
      </c>
      <c r="N5" s="478" t="s">
        <v>4</v>
      </c>
      <c r="O5" s="478" t="s">
        <v>5</v>
      </c>
      <c r="P5" s="478" t="s">
        <v>6</v>
      </c>
      <c r="Q5" s="479" t="s">
        <v>286</v>
      </c>
    </row>
    <row r="6" ht="14.25" thickBot="1" thickTop="1"/>
    <row r="7" spans="1:17" ht="24" customHeight="1" thickTop="1">
      <c r="A7" s="388" t="s">
        <v>211</v>
      </c>
      <c r="B7" s="56"/>
      <c r="C7" s="57"/>
      <c r="D7" s="57"/>
      <c r="E7" s="57"/>
      <c r="F7" s="57"/>
      <c r="G7" s="574"/>
      <c r="H7" s="572"/>
      <c r="I7" s="572"/>
      <c r="J7" s="572"/>
      <c r="K7" s="596"/>
      <c r="L7" s="597"/>
      <c r="M7" s="468"/>
      <c r="N7" s="572"/>
      <c r="O7" s="572"/>
      <c r="P7" s="598"/>
      <c r="Q7" s="505"/>
    </row>
    <row r="8" spans="1:17" ht="24" customHeight="1">
      <c r="A8" s="599" t="s">
        <v>198</v>
      </c>
      <c r="B8" s="84"/>
      <c r="C8" s="84"/>
      <c r="D8" s="84"/>
      <c r="E8" s="84"/>
      <c r="F8" s="84"/>
      <c r="G8" s="98"/>
      <c r="H8" s="575"/>
      <c r="I8" s="373"/>
      <c r="J8" s="373"/>
      <c r="K8" s="600"/>
      <c r="L8" s="374"/>
      <c r="M8" s="373"/>
      <c r="N8" s="373"/>
      <c r="O8" s="373"/>
      <c r="P8" s="601"/>
      <c r="Q8" s="428"/>
    </row>
    <row r="9" spans="1:17" ht="24" customHeight="1">
      <c r="A9" s="602" t="s">
        <v>199</v>
      </c>
      <c r="B9" s="84"/>
      <c r="C9" s="84"/>
      <c r="D9" s="84"/>
      <c r="E9" s="84"/>
      <c r="F9" s="84"/>
      <c r="G9" s="98"/>
      <c r="H9" s="575"/>
      <c r="I9" s="373"/>
      <c r="J9" s="373"/>
      <c r="K9" s="600"/>
      <c r="L9" s="374"/>
      <c r="M9" s="373"/>
      <c r="N9" s="373"/>
      <c r="O9" s="373"/>
      <c r="P9" s="601"/>
      <c r="Q9" s="428"/>
    </row>
    <row r="10" spans="1:17" ht="24" customHeight="1">
      <c r="A10" s="253">
        <v>1</v>
      </c>
      <c r="B10" s="255" t="s">
        <v>213</v>
      </c>
      <c r="C10" s="387">
        <v>5128430</v>
      </c>
      <c r="D10" s="257" t="s">
        <v>12</v>
      </c>
      <c r="E10" s="256" t="s">
        <v>323</v>
      </c>
      <c r="F10" s="257">
        <v>200</v>
      </c>
      <c r="G10" s="317">
        <v>3782</v>
      </c>
      <c r="H10" s="318">
        <v>3782</v>
      </c>
      <c r="I10" s="300">
        <f>G10-H10</f>
        <v>0</v>
      </c>
      <c r="J10" s="300">
        <f>$F10*I10</f>
        <v>0</v>
      </c>
      <c r="K10" s="300">
        <f>J10/1000000</f>
        <v>0</v>
      </c>
      <c r="L10" s="317">
        <v>76917</v>
      </c>
      <c r="M10" s="318">
        <v>76016</v>
      </c>
      <c r="N10" s="300">
        <f>L10-M10</f>
        <v>901</v>
      </c>
      <c r="O10" s="300">
        <f>$F10*N10</f>
        <v>180200</v>
      </c>
      <c r="P10" s="300">
        <f>O10/1000000</f>
        <v>0.1802</v>
      </c>
      <c r="Q10" s="428"/>
    </row>
    <row r="11" spans="1:17" ht="24" customHeight="1">
      <c r="A11" s="253">
        <v>2</v>
      </c>
      <c r="B11" s="255" t="s">
        <v>214</v>
      </c>
      <c r="C11" s="387">
        <v>4864819</v>
      </c>
      <c r="D11" s="257" t="s">
        <v>12</v>
      </c>
      <c r="E11" s="256" t="s">
        <v>323</v>
      </c>
      <c r="F11" s="257">
        <v>160</v>
      </c>
      <c r="G11" s="317">
        <v>1111</v>
      </c>
      <c r="H11" s="318">
        <v>1111</v>
      </c>
      <c r="I11" s="300">
        <f aca="true" t="shared" si="0" ref="I11:I30">G11-H11</f>
        <v>0</v>
      </c>
      <c r="J11" s="300">
        <f aca="true" t="shared" si="1" ref="J11:J30">$F11*I11</f>
        <v>0</v>
      </c>
      <c r="K11" s="300">
        <f aca="true" t="shared" si="2" ref="K11:K30">J11/1000000</f>
        <v>0</v>
      </c>
      <c r="L11" s="317">
        <v>28736</v>
      </c>
      <c r="M11" s="318">
        <v>27611</v>
      </c>
      <c r="N11" s="300">
        <f aca="true" t="shared" si="3" ref="N11:N30">L11-M11</f>
        <v>1125</v>
      </c>
      <c r="O11" s="300">
        <f aca="true" t="shared" si="4" ref="O11:O30">$F11*N11</f>
        <v>180000</v>
      </c>
      <c r="P11" s="300">
        <f aca="true" t="shared" si="5" ref="P11:P30">O11/1000000</f>
        <v>0.18</v>
      </c>
      <c r="Q11" s="428"/>
    </row>
    <row r="12" spans="1:17" ht="24" customHeight="1">
      <c r="A12" s="253">
        <v>3</v>
      </c>
      <c r="B12" s="255" t="s">
        <v>200</v>
      </c>
      <c r="C12" s="387">
        <v>4864846</v>
      </c>
      <c r="D12" s="257" t="s">
        <v>12</v>
      </c>
      <c r="E12" s="256" t="s">
        <v>323</v>
      </c>
      <c r="F12" s="257">
        <v>1000</v>
      </c>
      <c r="G12" s="317">
        <v>4655</v>
      </c>
      <c r="H12" s="318">
        <v>4655</v>
      </c>
      <c r="I12" s="300">
        <f t="shared" si="0"/>
        <v>0</v>
      </c>
      <c r="J12" s="300">
        <f t="shared" si="1"/>
        <v>0</v>
      </c>
      <c r="K12" s="300">
        <f t="shared" si="2"/>
        <v>0</v>
      </c>
      <c r="L12" s="317">
        <v>59048</v>
      </c>
      <c r="M12" s="318">
        <v>58758</v>
      </c>
      <c r="N12" s="300">
        <f t="shared" si="3"/>
        <v>290</v>
      </c>
      <c r="O12" s="300">
        <f t="shared" si="4"/>
        <v>290000</v>
      </c>
      <c r="P12" s="300">
        <f t="shared" si="5"/>
        <v>0.29</v>
      </c>
      <c r="Q12" s="428"/>
    </row>
    <row r="13" spans="1:17" ht="24" customHeight="1">
      <c r="A13" s="253">
        <v>4</v>
      </c>
      <c r="B13" s="255" t="s">
        <v>201</v>
      </c>
      <c r="C13" s="387">
        <v>4864918</v>
      </c>
      <c r="D13" s="257" t="s">
        <v>12</v>
      </c>
      <c r="E13" s="256" t="s">
        <v>323</v>
      </c>
      <c r="F13" s="257">
        <v>400</v>
      </c>
      <c r="G13" s="317">
        <v>279</v>
      </c>
      <c r="H13" s="318">
        <v>280</v>
      </c>
      <c r="I13" s="300">
        <f t="shared" si="0"/>
        <v>-1</v>
      </c>
      <c r="J13" s="300">
        <f t="shared" si="1"/>
        <v>-400</v>
      </c>
      <c r="K13" s="300">
        <f t="shared" si="2"/>
        <v>-0.0004</v>
      </c>
      <c r="L13" s="317">
        <v>19070</v>
      </c>
      <c r="M13" s="318">
        <v>19081</v>
      </c>
      <c r="N13" s="300">
        <f t="shared" si="3"/>
        <v>-11</v>
      </c>
      <c r="O13" s="300">
        <f t="shared" si="4"/>
        <v>-4400</v>
      </c>
      <c r="P13" s="300">
        <f t="shared" si="5"/>
        <v>-0.0044</v>
      </c>
      <c r="Q13" s="428"/>
    </row>
    <row r="14" spans="1:17" ht="24" customHeight="1">
      <c r="A14" s="253">
        <v>5</v>
      </c>
      <c r="B14" s="255" t="s">
        <v>381</v>
      </c>
      <c r="C14" s="387">
        <v>4864894</v>
      </c>
      <c r="D14" s="257" t="s">
        <v>12</v>
      </c>
      <c r="E14" s="256" t="s">
        <v>323</v>
      </c>
      <c r="F14" s="257">
        <v>800</v>
      </c>
      <c r="G14" s="317">
        <v>999724</v>
      </c>
      <c r="H14" s="318">
        <v>999700</v>
      </c>
      <c r="I14" s="300">
        <f t="shared" si="0"/>
        <v>24</v>
      </c>
      <c r="J14" s="300">
        <f t="shared" si="1"/>
        <v>19200</v>
      </c>
      <c r="K14" s="300">
        <f t="shared" si="2"/>
        <v>0.0192</v>
      </c>
      <c r="L14" s="317">
        <v>726</v>
      </c>
      <c r="M14" s="318">
        <v>665</v>
      </c>
      <c r="N14" s="300">
        <f t="shared" si="3"/>
        <v>61</v>
      </c>
      <c r="O14" s="300">
        <f t="shared" si="4"/>
        <v>48800</v>
      </c>
      <c r="P14" s="300">
        <f t="shared" si="5"/>
        <v>0.0488</v>
      </c>
      <c r="Q14" s="428"/>
    </row>
    <row r="15" spans="1:17" ht="24" customHeight="1">
      <c r="A15" s="253">
        <v>6</v>
      </c>
      <c r="B15" s="255" t="s">
        <v>380</v>
      </c>
      <c r="C15" s="387">
        <v>5128425</v>
      </c>
      <c r="D15" s="257" t="s">
        <v>12</v>
      </c>
      <c r="E15" s="256" t="s">
        <v>323</v>
      </c>
      <c r="F15" s="257">
        <v>400</v>
      </c>
      <c r="G15" s="317">
        <v>2015</v>
      </c>
      <c r="H15" s="318">
        <v>1813</v>
      </c>
      <c r="I15" s="300">
        <f t="shared" si="0"/>
        <v>202</v>
      </c>
      <c r="J15" s="300">
        <f t="shared" si="1"/>
        <v>80800</v>
      </c>
      <c r="K15" s="300">
        <f t="shared" si="2"/>
        <v>0.0808</v>
      </c>
      <c r="L15" s="317">
        <v>5916</v>
      </c>
      <c r="M15" s="318">
        <v>5711</v>
      </c>
      <c r="N15" s="300">
        <f t="shared" si="3"/>
        <v>205</v>
      </c>
      <c r="O15" s="300">
        <f t="shared" si="4"/>
        <v>82000</v>
      </c>
      <c r="P15" s="300">
        <f t="shared" si="5"/>
        <v>0.082</v>
      </c>
      <c r="Q15" s="428"/>
    </row>
    <row r="16" spans="1:17" ht="24" customHeight="1">
      <c r="A16" s="603" t="s">
        <v>202</v>
      </c>
      <c r="B16" s="255"/>
      <c r="C16" s="387"/>
      <c r="D16" s="257"/>
      <c r="E16" s="255"/>
      <c r="F16" s="257"/>
      <c r="G16" s="317"/>
      <c r="H16" s="318"/>
      <c r="I16" s="300"/>
      <c r="J16" s="300"/>
      <c r="K16" s="300"/>
      <c r="L16" s="317"/>
      <c r="M16" s="318"/>
      <c r="N16" s="300"/>
      <c r="O16" s="300"/>
      <c r="P16" s="300"/>
      <c r="Q16" s="428"/>
    </row>
    <row r="17" spans="1:17" ht="24" customHeight="1">
      <c r="A17" s="253">
        <v>7</v>
      </c>
      <c r="B17" s="255" t="s">
        <v>215</v>
      </c>
      <c r="C17" s="387">
        <v>4864804</v>
      </c>
      <c r="D17" s="257" t="s">
        <v>12</v>
      </c>
      <c r="E17" s="256" t="s">
        <v>323</v>
      </c>
      <c r="F17" s="257">
        <v>200</v>
      </c>
      <c r="G17" s="317">
        <v>994312</v>
      </c>
      <c r="H17" s="318">
        <v>994312</v>
      </c>
      <c r="I17" s="300">
        <f t="shared" si="0"/>
        <v>0</v>
      </c>
      <c r="J17" s="300">
        <f t="shared" si="1"/>
        <v>0</v>
      </c>
      <c r="K17" s="300">
        <f t="shared" si="2"/>
        <v>0</v>
      </c>
      <c r="L17" s="317">
        <v>4403</v>
      </c>
      <c r="M17" s="318">
        <v>4403</v>
      </c>
      <c r="N17" s="300">
        <f t="shared" si="3"/>
        <v>0</v>
      </c>
      <c r="O17" s="300">
        <f t="shared" si="4"/>
        <v>0</v>
      </c>
      <c r="P17" s="300">
        <f t="shared" si="5"/>
        <v>0</v>
      </c>
      <c r="Q17" s="428"/>
    </row>
    <row r="18" spans="1:17" ht="24" customHeight="1">
      <c r="A18" s="253">
        <v>8</v>
      </c>
      <c r="B18" s="255" t="s">
        <v>214</v>
      </c>
      <c r="C18" s="387">
        <v>4864845</v>
      </c>
      <c r="D18" s="257" t="s">
        <v>12</v>
      </c>
      <c r="E18" s="256" t="s">
        <v>323</v>
      </c>
      <c r="F18" s="257">
        <v>1000</v>
      </c>
      <c r="G18" s="317">
        <v>1130</v>
      </c>
      <c r="H18" s="318">
        <v>1130</v>
      </c>
      <c r="I18" s="300">
        <f t="shared" si="0"/>
        <v>0</v>
      </c>
      <c r="J18" s="300">
        <f t="shared" si="1"/>
        <v>0</v>
      </c>
      <c r="K18" s="300">
        <f t="shared" si="2"/>
        <v>0</v>
      </c>
      <c r="L18" s="317">
        <v>999298</v>
      </c>
      <c r="M18" s="318">
        <v>999084</v>
      </c>
      <c r="N18" s="300">
        <f t="shared" si="3"/>
        <v>214</v>
      </c>
      <c r="O18" s="300">
        <f t="shared" si="4"/>
        <v>214000</v>
      </c>
      <c r="P18" s="300">
        <f t="shared" si="5"/>
        <v>0.214</v>
      </c>
      <c r="Q18" s="428"/>
    </row>
    <row r="19" spans="1:17" ht="24" customHeight="1">
      <c r="A19" s="253"/>
      <c r="B19" s="255"/>
      <c r="C19" s="387"/>
      <c r="D19" s="257"/>
      <c r="E19" s="256"/>
      <c r="F19" s="257"/>
      <c r="G19" s="317"/>
      <c r="H19" s="318"/>
      <c r="I19" s="300"/>
      <c r="J19" s="300"/>
      <c r="K19" s="300"/>
      <c r="L19" s="317"/>
      <c r="M19" s="318"/>
      <c r="N19" s="300"/>
      <c r="O19" s="300"/>
      <c r="P19" s="300"/>
      <c r="Q19" s="428"/>
    </row>
    <row r="20" spans="1:17" ht="24" customHeight="1">
      <c r="A20" s="254"/>
      <c r="B20" s="604" t="s">
        <v>210</v>
      </c>
      <c r="C20" s="605"/>
      <c r="D20" s="257"/>
      <c r="E20" s="255"/>
      <c r="F20" s="271"/>
      <c r="G20" s="317"/>
      <c r="H20" s="318"/>
      <c r="I20" s="300"/>
      <c r="J20" s="300"/>
      <c r="K20" s="551">
        <f>SUM(K10:K18)</f>
        <v>0.0996</v>
      </c>
      <c r="L20" s="317"/>
      <c r="M20" s="318"/>
      <c r="N20" s="300"/>
      <c r="O20" s="300"/>
      <c r="P20" s="551">
        <f>SUM(P10:P19)</f>
        <v>0.9905999999999998</v>
      </c>
      <c r="Q20" s="428"/>
    </row>
    <row r="21" spans="1:17" ht="24" customHeight="1">
      <c r="A21" s="254"/>
      <c r="B21" s="145"/>
      <c r="C21" s="605"/>
      <c r="D21" s="257"/>
      <c r="E21" s="255"/>
      <c r="F21" s="271"/>
      <c r="G21" s="317"/>
      <c r="H21" s="318"/>
      <c r="I21" s="300"/>
      <c r="J21" s="300"/>
      <c r="K21" s="300"/>
      <c r="L21" s="317"/>
      <c r="M21" s="318"/>
      <c r="N21" s="300"/>
      <c r="O21" s="300"/>
      <c r="P21" s="300"/>
      <c r="Q21" s="428"/>
    </row>
    <row r="22" spans="1:17" ht="24" customHeight="1">
      <c r="A22" s="603" t="s">
        <v>203</v>
      </c>
      <c r="B22" s="84"/>
      <c r="C22" s="607"/>
      <c r="D22" s="271"/>
      <c r="E22" s="84"/>
      <c r="F22" s="271"/>
      <c r="G22" s="317"/>
      <c r="H22" s="318"/>
      <c r="I22" s="300"/>
      <c r="J22" s="300"/>
      <c r="K22" s="300"/>
      <c r="L22" s="317"/>
      <c r="M22" s="318"/>
      <c r="N22" s="300"/>
      <c r="O22" s="300"/>
      <c r="P22" s="300"/>
      <c r="Q22" s="428"/>
    </row>
    <row r="23" spans="1:17" ht="24" customHeight="1">
      <c r="A23" s="254"/>
      <c r="B23" s="84"/>
      <c r="C23" s="607"/>
      <c r="D23" s="271"/>
      <c r="E23" s="84"/>
      <c r="F23" s="271"/>
      <c r="G23" s="317"/>
      <c r="H23" s="318"/>
      <c r="I23" s="300"/>
      <c r="J23" s="300"/>
      <c r="K23" s="300"/>
      <c r="L23" s="317"/>
      <c r="M23" s="318"/>
      <c r="N23" s="300"/>
      <c r="O23" s="300"/>
      <c r="P23" s="300"/>
      <c r="Q23" s="428"/>
    </row>
    <row r="24" spans="1:17" ht="24" customHeight="1">
      <c r="A24" s="253">
        <v>9</v>
      </c>
      <c r="B24" s="84" t="s">
        <v>204</v>
      </c>
      <c r="C24" s="387">
        <v>4865065</v>
      </c>
      <c r="D24" s="271" t="s">
        <v>12</v>
      </c>
      <c r="E24" s="256" t="s">
        <v>323</v>
      </c>
      <c r="F24" s="257">
        <v>100</v>
      </c>
      <c r="G24" s="262">
        <v>3437</v>
      </c>
      <c r="H24" s="263">
        <v>3437</v>
      </c>
      <c r="I24" s="300">
        <f>G24-H24</f>
        <v>0</v>
      </c>
      <c r="J24" s="300">
        <f>$F24*I24</f>
        <v>0</v>
      </c>
      <c r="K24" s="300">
        <f>J24/1000000</f>
        <v>0</v>
      </c>
      <c r="L24" s="262">
        <v>34489</v>
      </c>
      <c r="M24" s="263">
        <v>34489</v>
      </c>
      <c r="N24" s="300">
        <f>L24-M24</f>
        <v>0</v>
      </c>
      <c r="O24" s="300">
        <f>$F24*N24</f>
        <v>0</v>
      </c>
      <c r="P24" s="300">
        <f>O24/1000000</f>
        <v>0</v>
      </c>
      <c r="Q24" s="428"/>
    </row>
    <row r="25" spans="1:17" ht="24" customHeight="1">
      <c r="A25" s="253">
        <v>10</v>
      </c>
      <c r="B25" s="84" t="s">
        <v>205</v>
      </c>
      <c r="C25" s="387">
        <v>4902519</v>
      </c>
      <c r="D25" s="271" t="s">
        <v>12</v>
      </c>
      <c r="E25" s="256" t="s">
        <v>323</v>
      </c>
      <c r="F25" s="257">
        <v>37.5</v>
      </c>
      <c r="G25" s="317">
        <v>2816</v>
      </c>
      <c r="H25" s="318">
        <v>1039</v>
      </c>
      <c r="I25" s="300">
        <f>G25-H25</f>
        <v>1777</v>
      </c>
      <c r="J25" s="300">
        <f>$F25*I25</f>
        <v>66637.5</v>
      </c>
      <c r="K25" s="300">
        <f>J25/1000000</f>
        <v>0.0666375</v>
      </c>
      <c r="L25" s="317">
        <v>6996</v>
      </c>
      <c r="M25" s="318">
        <v>5715</v>
      </c>
      <c r="N25" s="300">
        <f>L25-M25</f>
        <v>1281</v>
      </c>
      <c r="O25" s="300">
        <f>$F25*N25</f>
        <v>48037.5</v>
      </c>
      <c r="P25" s="300">
        <f>O25/1000000</f>
        <v>0.0480375</v>
      </c>
      <c r="Q25" s="428"/>
    </row>
    <row r="26" spans="1:17" ht="24" customHeight="1">
      <c r="A26" s="253">
        <v>11</v>
      </c>
      <c r="B26" s="84" t="s">
        <v>206</v>
      </c>
      <c r="C26" s="387">
        <v>4865067</v>
      </c>
      <c r="D26" s="271" t="s">
        <v>12</v>
      </c>
      <c r="E26" s="256" t="s">
        <v>323</v>
      </c>
      <c r="F26" s="257">
        <v>100</v>
      </c>
      <c r="G26" s="317">
        <v>78</v>
      </c>
      <c r="H26" s="318">
        <v>0</v>
      </c>
      <c r="I26" s="300">
        <f>G26-H26</f>
        <v>78</v>
      </c>
      <c r="J26" s="300">
        <f>$F26*I26</f>
        <v>7800</v>
      </c>
      <c r="K26" s="300">
        <f>J26/1000000</f>
        <v>0.0078</v>
      </c>
      <c r="L26" s="317">
        <v>79</v>
      </c>
      <c r="M26" s="318">
        <v>75</v>
      </c>
      <c r="N26" s="300">
        <f>L26-M26</f>
        <v>4</v>
      </c>
      <c r="O26" s="300">
        <f>$F26*N26</f>
        <v>400</v>
      </c>
      <c r="P26" s="300">
        <f>O26/1000000</f>
        <v>0.0004</v>
      </c>
      <c r="Q26" s="428" t="s">
        <v>473</v>
      </c>
    </row>
    <row r="27" spans="1:17" ht="24" customHeight="1">
      <c r="A27" s="253">
        <v>12</v>
      </c>
      <c r="B27" s="84" t="s">
        <v>207</v>
      </c>
      <c r="C27" s="387">
        <v>4902562</v>
      </c>
      <c r="D27" s="271" t="s">
        <v>12</v>
      </c>
      <c r="E27" s="256" t="s">
        <v>323</v>
      </c>
      <c r="F27" s="257">
        <v>75</v>
      </c>
      <c r="G27" s="317">
        <v>3804</v>
      </c>
      <c r="H27" s="318">
        <v>3658</v>
      </c>
      <c r="I27" s="300">
        <f t="shared" si="0"/>
        <v>146</v>
      </c>
      <c r="J27" s="300">
        <f t="shared" si="1"/>
        <v>10950</v>
      </c>
      <c r="K27" s="300">
        <f t="shared" si="2"/>
        <v>0.01095</v>
      </c>
      <c r="L27" s="317">
        <v>32872</v>
      </c>
      <c r="M27" s="318">
        <v>32120</v>
      </c>
      <c r="N27" s="300">
        <f t="shared" si="3"/>
        <v>752</v>
      </c>
      <c r="O27" s="300">
        <f t="shared" si="4"/>
        <v>56400</v>
      </c>
      <c r="P27" s="300">
        <f t="shared" si="5"/>
        <v>0.0564</v>
      </c>
      <c r="Q27" s="439"/>
    </row>
    <row r="28" spans="1:17" ht="19.5" customHeight="1">
      <c r="A28" s="253">
        <v>13</v>
      </c>
      <c r="B28" s="84" t="s">
        <v>207</v>
      </c>
      <c r="C28" s="467">
        <v>4902599</v>
      </c>
      <c r="D28" s="711" t="s">
        <v>12</v>
      </c>
      <c r="E28" s="256" t="s">
        <v>323</v>
      </c>
      <c r="F28" s="712">
        <v>1000</v>
      </c>
      <c r="G28" s="317">
        <v>7</v>
      </c>
      <c r="H28" s="318">
        <v>7</v>
      </c>
      <c r="I28" s="300">
        <f t="shared" si="0"/>
        <v>0</v>
      </c>
      <c r="J28" s="300">
        <f t="shared" si="1"/>
        <v>0</v>
      </c>
      <c r="K28" s="300">
        <f t="shared" si="2"/>
        <v>0</v>
      </c>
      <c r="L28" s="317">
        <v>105</v>
      </c>
      <c r="M28" s="318">
        <v>105</v>
      </c>
      <c r="N28" s="300">
        <f t="shared" si="3"/>
        <v>0</v>
      </c>
      <c r="O28" s="300">
        <f t="shared" si="4"/>
        <v>0</v>
      </c>
      <c r="P28" s="300">
        <f t="shared" si="5"/>
        <v>0</v>
      </c>
      <c r="Q28" s="443"/>
    </row>
    <row r="29" spans="1:17" ht="24" customHeight="1">
      <c r="A29" s="253">
        <v>14</v>
      </c>
      <c r="B29" s="84" t="s">
        <v>208</v>
      </c>
      <c r="C29" s="387">
        <v>4902552</v>
      </c>
      <c r="D29" s="271" t="s">
        <v>12</v>
      </c>
      <c r="E29" s="256" t="s">
        <v>323</v>
      </c>
      <c r="F29" s="713">
        <v>75</v>
      </c>
      <c r="G29" s="317">
        <v>783</v>
      </c>
      <c r="H29" s="318">
        <v>767</v>
      </c>
      <c r="I29" s="300">
        <f t="shared" si="0"/>
        <v>16</v>
      </c>
      <c r="J29" s="300">
        <f t="shared" si="1"/>
        <v>1200</v>
      </c>
      <c r="K29" s="300">
        <f t="shared" si="2"/>
        <v>0.0012</v>
      </c>
      <c r="L29" s="317">
        <v>1746</v>
      </c>
      <c r="M29" s="318">
        <v>1710</v>
      </c>
      <c r="N29" s="300">
        <f t="shared" si="3"/>
        <v>36</v>
      </c>
      <c r="O29" s="300">
        <f t="shared" si="4"/>
        <v>2700</v>
      </c>
      <c r="P29" s="300">
        <f t="shared" si="5"/>
        <v>0.0027</v>
      </c>
      <c r="Q29" s="428"/>
    </row>
    <row r="30" spans="1:17" ht="24" customHeight="1">
      <c r="A30" s="253">
        <v>15</v>
      </c>
      <c r="B30" s="84" t="s">
        <v>208</v>
      </c>
      <c r="C30" s="387">
        <v>4865075</v>
      </c>
      <c r="D30" s="271" t="s">
        <v>12</v>
      </c>
      <c r="E30" s="256" t="s">
        <v>323</v>
      </c>
      <c r="F30" s="257">
        <v>100</v>
      </c>
      <c r="G30" s="317">
        <v>10283</v>
      </c>
      <c r="H30" s="318">
        <v>10283</v>
      </c>
      <c r="I30" s="300">
        <f t="shared" si="0"/>
        <v>0</v>
      </c>
      <c r="J30" s="300">
        <f t="shared" si="1"/>
        <v>0</v>
      </c>
      <c r="K30" s="300">
        <f t="shared" si="2"/>
        <v>0</v>
      </c>
      <c r="L30" s="317">
        <v>4379</v>
      </c>
      <c r="M30" s="318">
        <v>4379</v>
      </c>
      <c r="N30" s="300">
        <f t="shared" si="3"/>
        <v>0</v>
      </c>
      <c r="O30" s="300">
        <f t="shared" si="4"/>
        <v>0</v>
      </c>
      <c r="P30" s="300">
        <f t="shared" si="5"/>
        <v>0</v>
      </c>
      <c r="Q30" s="438"/>
    </row>
    <row r="31" spans="1:17" ht="19.5" customHeight="1" thickBot="1">
      <c r="A31" s="68"/>
      <c r="B31" s="69"/>
      <c r="C31" s="70"/>
      <c r="D31" s="71"/>
      <c r="E31" s="72"/>
      <c r="F31" s="72"/>
      <c r="G31" s="73"/>
      <c r="H31" s="469"/>
      <c r="I31" s="469"/>
      <c r="J31" s="469"/>
      <c r="K31" s="608"/>
      <c r="L31" s="609"/>
      <c r="M31" s="469"/>
      <c r="N31" s="469"/>
      <c r="O31" s="469"/>
      <c r="P31" s="610"/>
      <c r="Q31" s="515"/>
    </row>
    <row r="32" spans="1:16" ht="13.5" thickTop="1">
      <c r="A32" s="67"/>
      <c r="B32" s="75"/>
      <c r="C32" s="59"/>
      <c r="D32" s="61"/>
      <c r="E32" s="60"/>
      <c r="F32" s="60"/>
      <c r="G32" s="76"/>
      <c r="H32" s="575"/>
      <c r="I32" s="373"/>
      <c r="J32" s="373"/>
      <c r="K32" s="600"/>
      <c r="L32" s="575"/>
      <c r="M32" s="575"/>
      <c r="N32" s="373"/>
      <c r="O32" s="373"/>
      <c r="P32" s="611"/>
    </row>
    <row r="33" spans="1:16" ht="12.75">
      <c r="A33" s="67"/>
      <c r="B33" s="75"/>
      <c r="C33" s="59"/>
      <c r="D33" s="61"/>
      <c r="E33" s="60"/>
      <c r="F33" s="60"/>
      <c r="G33" s="76"/>
      <c r="H33" s="575"/>
      <c r="I33" s="373"/>
      <c r="J33" s="373"/>
      <c r="K33" s="600"/>
      <c r="L33" s="575"/>
      <c r="M33" s="575"/>
      <c r="N33" s="373"/>
      <c r="O33" s="373"/>
      <c r="P33" s="611"/>
    </row>
    <row r="34" spans="1:16" ht="12.75">
      <c r="A34" s="575"/>
      <c r="B34" s="466"/>
      <c r="C34" s="466"/>
      <c r="D34" s="466"/>
      <c r="E34" s="466"/>
      <c r="F34" s="466"/>
      <c r="G34" s="466"/>
      <c r="H34" s="466"/>
      <c r="I34" s="466"/>
      <c r="J34" s="466"/>
      <c r="K34" s="612"/>
      <c r="L34" s="466"/>
      <c r="M34" s="466"/>
      <c r="N34" s="466"/>
      <c r="O34" s="466"/>
      <c r="P34" s="613"/>
    </row>
    <row r="35" spans="1:16" ht="20.25">
      <c r="A35" s="161"/>
      <c r="B35" s="604" t="s">
        <v>209</v>
      </c>
      <c r="C35" s="614"/>
      <c r="D35" s="614"/>
      <c r="E35" s="614"/>
      <c r="F35" s="614"/>
      <c r="G35" s="614"/>
      <c r="H35" s="614"/>
      <c r="I35" s="614"/>
      <c r="J35" s="614"/>
      <c r="K35" s="606">
        <f>SUM(K24:K31)</f>
        <v>0.08658750000000001</v>
      </c>
      <c r="L35" s="615"/>
      <c r="M35" s="615"/>
      <c r="N35" s="615"/>
      <c r="O35" s="615"/>
      <c r="P35" s="606">
        <f>SUM(P24:P31)</f>
        <v>0.1075375</v>
      </c>
    </row>
    <row r="36" spans="1:16" ht="20.25">
      <c r="A36" s="91"/>
      <c r="B36" s="604" t="s">
        <v>210</v>
      </c>
      <c r="C36" s="607"/>
      <c r="D36" s="607"/>
      <c r="E36" s="607"/>
      <c r="F36" s="607"/>
      <c r="G36" s="607"/>
      <c r="H36" s="607"/>
      <c r="I36" s="607"/>
      <c r="J36" s="607"/>
      <c r="K36" s="616">
        <f>K20</f>
        <v>0.0996</v>
      </c>
      <c r="L36" s="615"/>
      <c r="M36" s="615"/>
      <c r="N36" s="615"/>
      <c r="O36" s="615"/>
      <c r="P36" s="616">
        <f>P20</f>
        <v>0.9905999999999998</v>
      </c>
    </row>
    <row r="37" spans="1:16" ht="18">
      <c r="A37" s="91"/>
      <c r="B37" s="84"/>
      <c r="C37" s="87"/>
      <c r="D37" s="87"/>
      <c r="E37" s="87"/>
      <c r="F37" s="87"/>
      <c r="G37" s="87"/>
      <c r="H37" s="87"/>
      <c r="I37" s="87"/>
      <c r="J37" s="87"/>
      <c r="K37" s="617"/>
      <c r="L37" s="618"/>
      <c r="M37" s="618"/>
      <c r="N37" s="618"/>
      <c r="O37" s="618"/>
      <c r="P37" s="619"/>
    </row>
    <row r="38" spans="1:16" ht="3" customHeight="1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617"/>
      <c r="L38" s="618"/>
      <c r="M38" s="618"/>
      <c r="N38" s="618"/>
      <c r="O38" s="618"/>
      <c r="P38" s="619"/>
    </row>
    <row r="39" spans="1:16" ht="23.25">
      <c r="A39" s="91"/>
      <c r="B39" s="370" t="s">
        <v>212</v>
      </c>
      <c r="C39" s="620"/>
      <c r="D39" s="3"/>
      <c r="E39" s="3"/>
      <c r="F39" s="3"/>
      <c r="G39" s="3"/>
      <c r="H39" s="3"/>
      <c r="I39" s="3"/>
      <c r="J39" s="3"/>
      <c r="K39" s="621">
        <f>SUM(K35:K38)</f>
        <v>0.1861875</v>
      </c>
      <c r="L39" s="622"/>
      <c r="M39" s="622"/>
      <c r="N39" s="622"/>
      <c r="O39" s="622"/>
      <c r="P39" s="623">
        <f>SUM(P35:P38)</f>
        <v>1.0981374999999998</v>
      </c>
    </row>
    <row r="40" ht="12.75">
      <c r="K40" s="624"/>
    </row>
    <row r="41" ht="13.5" thickBot="1">
      <c r="K41" s="624"/>
    </row>
    <row r="42" spans="1:17" ht="12.75">
      <c r="A42" s="521"/>
      <c r="B42" s="522"/>
      <c r="C42" s="522"/>
      <c r="D42" s="522"/>
      <c r="E42" s="522"/>
      <c r="F42" s="522"/>
      <c r="G42" s="522"/>
      <c r="H42" s="516"/>
      <c r="I42" s="516"/>
      <c r="J42" s="516"/>
      <c r="K42" s="516"/>
      <c r="L42" s="516"/>
      <c r="M42" s="516"/>
      <c r="N42" s="516"/>
      <c r="O42" s="516"/>
      <c r="P42" s="516"/>
      <c r="Q42" s="517"/>
    </row>
    <row r="43" spans="1:17" ht="23.25">
      <c r="A43" s="523" t="s">
        <v>304</v>
      </c>
      <c r="B43" s="524"/>
      <c r="C43" s="524"/>
      <c r="D43" s="524"/>
      <c r="E43" s="524"/>
      <c r="F43" s="524"/>
      <c r="G43" s="524"/>
      <c r="H43" s="458"/>
      <c r="I43" s="458"/>
      <c r="J43" s="458"/>
      <c r="K43" s="458"/>
      <c r="L43" s="458"/>
      <c r="M43" s="458"/>
      <c r="N43" s="458"/>
      <c r="O43" s="458"/>
      <c r="P43" s="458"/>
      <c r="Q43" s="518"/>
    </row>
    <row r="44" spans="1:17" ht="12.75">
      <c r="A44" s="525"/>
      <c r="B44" s="524"/>
      <c r="C44" s="524"/>
      <c r="D44" s="524"/>
      <c r="E44" s="524"/>
      <c r="F44" s="524"/>
      <c r="G44" s="524"/>
      <c r="H44" s="458"/>
      <c r="I44" s="458"/>
      <c r="J44" s="458"/>
      <c r="K44" s="458"/>
      <c r="L44" s="458"/>
      <c r="M44" s="458"/>
      <c r="N44" s="458"/>
      <c r="O44" s="458"/>
      <c r="P44" s="458"/>
      <c r="Q44" s="518"/>
    </row>
    <row r="45" spans="1:17" ht="18">
      <c r="A45" s="526"/>
      <c r="B45" s="527"/>
      <c r="C45" s="527"/>
      <c r="D45" s="527"/>
      <c r="E45" s="527"/>
      <c r="F45" s="527"/>
      <c r="G45" s="527"/>
      <c r="H45" s="458"/>
      <c r="I45" s="458"/>
      <c r="J45" s="514"/>
      <c r="K45" s="625" t="s">
        <v>316</v>
      </c>
      <c r="L45" s="458"/>
      <c r="M45" s="458"/>
      <c r="N45" s="458"/>
      <c r="O45" s="458"/>
      <c r="P45" s="626" t="s">
        <v>317</v>
      </c>
      <c r="Q45" s="518"/>
    </row>
    <row r="46" spans="1:17" ht="12.75">
      <c r="A46" s="529"/>
      <c r="B46" s="91"/>
      <c r="C46" s="91"/>
      <c r="D46" s="91"/>
      <c r="E46" s="91"/>
      <c r="F46" s="91"/>
      <c r="G46" s="91"/>
      <c r="H46" s="458"/>
      <c r="I46" s="458"/>
      <c r="J46" s="458"/>
      <c r="K46" s="458"/>
      <c r="L46" s="458"/>
      <c r="M46" s="458"/>
      <c r="N46" s="458"/>
      <c r="O46" s="458"/>
      <c r="P46" s="458"/>
      <c r="Q46" s="518"/>
    </row>
    <row r="47" spans="1:17" ht="12.75">
      <c r="A47" s="529"/>
      <c r="B47" s="91"/>
      <c r="C47" s="91"/>
      <c r="D47" s="91"/>
      <c r="E47" s="91"/>
      <c r="F47" s="91"/>
      <c r="G47" s="91"/>
      <c r="H47" s="458"/>
      <c r="I47" s="458"/>
      <c r="J47" s="458"/>
      <c r="K47" s="458"/>
      <c r="L47" s="458"/>
      <c r="M47" s="458"/>
      <c r="N47" s="458"/>
      <c r="O47" s="458"/>
      <c r="P47" s="458"/>
      <c r="Q47" s="518"/>
    </row>
    <row r="48" spans="1:17" ht="23.25">
      <c r="A48" s="523" t="s">
        <v>307</v>
      </c>
      <c r="B48" s="531"/>
      <c r="C48" s="531"/>
      <c r="D48" s="532"/>
      <c r="E48" s="532"/>
      <c r="F48" s="533"/>
      <c r="G48" s="532"/>
      <c r="H48" s="458"/>
      <c r="I48" s="458"/>
      <c r="J48" s="458"/>
      <c r="K48" s="627">
        <f>K39</f>
        <v>0.1861875</v>
      </c>
      <c r="L48" s="527" t="s">
        <v>305</v>
      </c>
      <c r="M48" s="458"/>
      <c r="N48" s="458"/>
      <c r="O48" s="458"/>
      <c r="P48" s="627">
        <f>P39</f>
        <v>1.0981374999999998</v>
      </c>
      <c r="Q48" s="628" t="s">
        <v>305</v>
      </c>
    </row>
    <row r="49" spans="1:17" ht="23.25">
      <c r="A49" s="629"/>
      <c r="B49" s="537"/>
      <c r="C49" s="537"/>
      <c r="D49" s="524"/>
      <c r="E49" s="524"/>
      <c r="F49" s="538"/>
      <c r="G49" s="524"/>
      <c r="H49" s="458"/>
      <c r="I49" s="458"/>
      <c r="J49" s="458"/>
      <c r="K49" s="622"/>
      <c r="L49" s="587"/>
      <c r="M49" s="458"/>
      <c r="N49" s="458"/>
      <c r="O49" s="458"/>
      <c r="P49" s="622"/>
      <c r="Q49" s="630"/>
    </row>
    <row r="50" spans="1:17" ht="23.25">
      <c r="A50" s="631" t="s">
        <v>306</v>
      </c>
      <c r="B50" s="43"/>
      <c r="C50" s="43"/>
      <c r="D50" s="524"/>
      <c r="E50" s="524"/>
      <c r="F50" s="541"/>
      <c r="G50" s="532"/>
      <c r="H50" s="458"/>
      <c r="I50" s="458"/>
      <c r="J50" s="458"/>
      <c r="K50" s="627">
        <f>'STEPPED UP GENCO'!K45</f>
        <v>-0.07482989295593001</v>
      </c>
      <c r="L50" s="527" t="s">
        <v>305</v>
      </c>
      <c r="M50" s="458"/>
      <c r="N50" s="458"/>
      <c r="O50" s="458"/>
      <c r="P50" s="627">
        <f>'STEPPED UP GENCO'!P45</f>
        <v>-0.0010496922798600003</v>
      </c>
      <c r="Q50" s="628" t="s">
        <v>305</v>
      </c>
    </row>
    <row r="51" spans="1:17" ht="6.75" customHeight="1">
      <c r="A51" s="542"/>
      <c r="B51" s="458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518"/>
    </row>
    <row r="52" spans="1:17" ht="6.75" customHeight="1">
      <c r="A52" s="542"/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18"/>
    </row>
    <row r="53" spans="1:17" ht="6.75" customHeight="1">
      <c r="A53" s="542"/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518"/>
    </row>
    <row r="54" spans="1:17" ht="26.25" customHeight="1">
      <c r="A54" s="542"/>
      <c r="B54" s="458"/>
      <c r="C54" s="458"/>
      <c r="D54" s="458"/>
      <c r="E54" s="458"/>
      <c r="F54" s="458"/>
      <c r="G54" s="458"/>
      <c r="H54" s="531"/>
      <c r="I54" s="531"/>
      <c r="J54" s="632" t="s">
        <v>308</v>
      </c>
      <c r="K54" s="627">
        <f>SUM(K48:K53)</f>
        <v>0.11135760704407</v>
      </c>
      <c r="L54" s="633" t="s">
        <v>305</v>
      </c>
      <c r="M54" s="279"/>
      <c r="N54" s="279"/>
      <c r="O54" s="279"/>
      <c r="P54" s="627">
        <f>SUM(P48:P53)</f>
        <v>1.0970878077201398</v>
      </c>
      <c r="Q54" s="633" t="s">
        <v>305</v>
      </c>
    </row>
    <row r="55" spans="1:17" ht="3" customHeight="1" thickBot="1">
      <c r="A55" s="543"/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2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1">
      <selection activeCell="G11" sqref="G11:P11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7.8515625" style="0" customWidth="1"/>
    <col min="8" max="8" width="7.7109375" style="0" customWidth="1"/>
    <col min="9" max="9" width="6.14062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  <col min="19" max="19" width="0.2890625" style="0" customWidth="1"/>
  </cols>
  <sheetData>
    <row r="1" spans="1:17" ht="12.75">
      <c r="A1" s="658" t="s">
        <v>216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</row>
    <row r="2" spans="1:17" ht="12.75">
      <c r="A2" s="660" t="s">
        <v>217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829" t="str">
        <f>NDPL!Q1</f>
        <v>JULY-2021</v>
      </c>
      <c r="Q2" s="829"/>
    </row>
    <row r="3" spans="1:17" ht="12.75">
      <c r="A3" s="660" t="s">
        <v>425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</row>
    <row r="4" spans="1:17" ht="13.5" thickBot="1">
      <c r="A4" s="659"/>
      <c r="B4" s="659"/>
      <c r="C4" s="659"/>
      <c r="D4" s="659"/>
      <c r="E4" s="659"/>
      <c r="F4" s="659"/>
      <c r="G4" s="661"/>
      <c r="H4" s="661"/>
      <c r="I4" s="662" t="s">
        <v>372</v>
      </c>
      <c r="J4" s="661"/>
      <c r="K4" s="661"/>
      <c r="L4" s="661"/>
      <c r="M4" s="661"/>
      <c r="N4" s="662" t="s">
        <v>373</v>
      </c>
      <c r="O4" s="661"/>
      <c r="P4" s="661"/>
      <c r="Q4" s="659"/>
    </row>
    <row r="5" spans="1:17" s="733" customFormat="1" ht="46.5" thickBot="1" thickTop="1">
      <c r="A5" s="729" t="s">
        <v>8</v>
      </c>
      <c r="B5" s="731" t="s">
        <v>9</v>
      </c>
      <c r="C5" s="730" t="s">
        <v>1</v>
      </c>
      <c r="D5" s="730" t="s">
        <v>2</v>
      </c>
      <c r="E5" s="730" t="s">
        <v>3</v>
      </c>
      <c r="F5" s="730" t="s">
        <v>10</v>
      </c>
      <c r="G5" s="821" t="str">
        <f>NDPL!G5</f>
        <v>FINAL READING 31/07/2021</v>
      </c>
      <c r="H5" s="822" t="str">
        <f>NDPL!H5</f>
        <v>INTIAL READING 01/07/2021</v>
      </c>
      <c r="I5" s="822" t="s">
        <v>4</v>
      </c>
      <c r="J5" s="822" t="s">
        <v>5</v>
      </c>
      <c r="K5" s="822" t="s">
        <v>6</v>
      </c>
      <c r="L5" s="821" t="str">
        <f>NDPL!G5</f>
        <v>FINAL READING 31/07/2021</v>
      </c>
      <c r="M5" s="822" t="str">
        <f>NDPL!H5</f>
        <v>INTIAL READING 01/07/2021</v>
      </c>
      <c r="N5" s="730" t="s">
        <v>4</v>
      </c>
      <c r="O5" s="730" t="s">
        <v>5</v>
      </c>
      <c r="P5" s="730" t="s">
        <v>6</v>
      </c>
      <c r="Q5" s="732" t="s">
        <v>286</v>
      </c>
    </row>
    <row r="6" spans="1:17" ht="14.25" thickBot="1" thickTop="1">
      <c r="A6" s="659"/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</row>
    <row r="7" spans="1:17" ht="13.5" thickTop="1">
      <c r="A7" s="663" t="s">
        <v>424</v>
      </c>
      <c r="B7" s="664"/>
      <c r="C7" s="665"/>
      <c r="D7" s="665"/>
      <c r="E7" s="665"/>
      <c r="F7" s="665"/>
      <c r="G7" s="666"/>
      <c r="H7" s="667"/>
      <c r="I7" s="667"/>
      <c r="J7" s="667"/>
      <c r="K7" s="668"/>
      <c r="L7" s="669"/>
      <c r="M7" s="665"/>
      <c r="N7" s="667"/>
      <c r="O7" s="667"/>
      <c r="P7" s="670"/>
      <c r="Q7" s="671"/>
    </row>
    <row r="8" spans="1:17" ht="12.75">
      <c r="A8" s="672" t="s">
        <v>198</v>
      </c>
      <c r="B8" s="659"/>
      <c r="C8" s="659"/>
      <c r="D8" s="659"/>
      <c r="E8" s="659"/>
      <c r="F8" s="659"/>
      <c r="G8" s="673"/>
      <c r="H8" s="674"/>
      <c r="I8" s="675"/>
      <c r="J8" s="675"/>
      <c r="K8" s="676"/>
      <c r="L8" s="677"/>
      <c r="M8" s="675"/>
      <c r="N8" s="675"/>
      <c r="O8" s="675"/>
      <c r="P8" s="678"/>
      <c r="Q8" s="455"/>
    </row>
    <row r="9" spans="1:17" ht="12.75">
      <c r="A9" s="679" t="s">
        <v>426</v>
      </c>
      <c r="B9" s="659"/>
      <c r="C9" s="659"/>
      <c r="D9" s="659"/>
      <c r="E9" s="659"/>
      <c r="F9" s="659"/>
      <c r="G9" s="673"/>
      <c r="H9" s="674"/>
      <c r="I9" s="675"/>
      <c r="J9" s="675"/>
      <c r="K9" s="676"/>
      <c r="L9" s="677"/>
      <c r="M9" s="675"/>
      <c r="N9" s="675"/>
      <c r="O9" s="675"/>
      <c r="P9" s="678"/>
      <c r="Q9" s="455"/>
    </row>
    <row r="10" spans="1:17" s="424" customFormat="1" ht="12.75">
      <c r="A10" s="680">
        <v>1</v>
      </c>
      <c r="B10" s="682" t="s">
        <v>449</v>
      </c>
      <c r="C10" s="681">
        <v>4864952</v>
      </c>
      <c r="D10" s="726" t="s">
        <v>12</v>
      </c>
      <c r="E10" s="727" t="s">
        <v>323</v>
      </c>
      <c r="F10" s="681">
        <v>625</v>
      </c>
      <c r="G10" s="680">
        <v>990213</v>
      </c>
      <c r="H10" s="53">
        <v>990084</v>
      </c>
      <c r="I10" s="53">
        <f>G10-H10</f>
        <v>129</v>
      </c>
      <c r="J10" s="53">
        <f>$F10*I10</f>
        <v>80625</v>
      </c>
      <c r="K10" s="53">
        <f>J10/1000000</f>
        <v>0.080625</v>
      </c>
      <c r="L10" s="680">
        <v>183</v>
      </c>
      <c r="M10" s="53">
        <v>77</v>
      </c>
      <c r="N10" s="53">
        <f>L10-M10</f>
        <v>106</v>
      </c>
      <c r="O10" s="53">
        <f>$F10*N10</f>
        <v>66250</v>
      </c>
      <c r="P10" s="53">
        <f>O10/1000000</f>
        <v>0.06625</v>
      </c>
      <c r="Q10" s="455"/>
    </row>
    <row r="11" spans="1:17" s="424" customFormat="1" ht="12.75">
      <c r="A11" s="680">
        <v>2</v>
      </c>
      <c r="B11" s="682" t="s">
        <v>450</v>
      </c>
      <c r="C11" s="681">
        <v>4864984</v>
      </c>
      <c r="D11" s="726" t="s">
        <v>12</v>
      </c>
      <c r="E11" s="727" t="s">
        <v>323</v>
      </c>
      <c r="F11" s="681">
        <v>500</v>
      </c>
      <c r="G11" s="680">
        <v>987438</v>
      </c>
      <c r="H11" s="53">
        <v>987432</v>
      </c>
      <c r="I11" s="53">
        <f>G11-H11</f>
        <v>6</v>
      </c>
      <c r="J11" s="53">
        <f>$F11*I11</f>
        <v>3000</v>
      </c>
      <c r="K11" s="53">
        <f>J11/1000000</f>
        <v>0.003</v>
      </c>
      <c r="L11" s="680">
        <v>999879</v>
      </c>
      <c r="M11" s="53">
        <v>999896</v>
      </c>
      <c r="N11" s="53">
        <f>L11-M11</f>
        <v>-17</v>
      </c>
      <c r="O11" s="53">
        <f>$F11*N11</f>
        <v>-8500</v>
      </c>
      <c r="P11" s="53">
        <f>O11/1000000</f>
        <v>-0.0085</v>
      </c>
      <c r="Q11" s="827" t="s">
        <v>483</v>
      </c>
    </row>
    <row r="12" spans="1:17" ht="12.75">
      <c r="A12" s="672" t="s">
        <v>111</v>
      </c>
      <c r="B12" s="672"/>
      <c r="C12" s="681"/>
      <c r="D12" s="726"/>
      <c r="E12" s="727"/>
      <c r="F12" s="681"/>
      <c r="G12" s="680"/>
      <c r="H12" s="53"/>
      <c r="I12" s="53"/>
      <c r="J12" s="53"/>
      <c r="K12" s="53"/>
      <c r="L12" s="680"/>
      <c r="M12" s="53"/>
      <c r="N12" s="53"/>
      <c r="O12" s="53"/>
      <c r="P12" s="53"/>
      <c r="Q12" s="455"/>
    </row>
    <row r="13" spans="1:17" s="424" customFormat="1" ht="12.75">
      <c r="A13" s="680">
        <v>1</v>
      </c>
      <c r="B13" s="682" t="s">
        <v>449</v>
      </c>
      <c r="C13" s="681">
        <v>5295160</v>
      </c>
      <c r="D13" s="726" t="s">
        <v>12</v>
      </c>
      <c r="E13" s="727" t="s">
        <v>323</v>
      </c>
      <c r="F13" s="681">
        <v>800</v>
      </c>
      <c r="G13" s="680">
        <v>996181</v>
      </c>
      <c r="H13" s="53">
        <v>996101</v>
      </c>
      <c r="I13" s="53">
        <f>G13-H13</f>
        <v>80</v>
      </c>
      <c r="J13" s="53">
        <f>$F13*I13</f>
        <v>64000</v>
      </c>
      <c r="K13" s="53">
        <f>J13/1000000</f>
        <v>0.064</v>
      </c>
      <c r="L13" s="680">
        <v>6205</v>
      </c>
      <c r="M13" s="53">
        <v>6138</v>
      </c>
      <c r="N13" s="53">
        <f>L13-M13</f>
        <v>67</v>
      </c>
      <c r="O13" s="53">
        <f>$F13*N13</f>
        <v>53600</v>
      </c>
      <c r="P13" s="53">
        <f>O13/1000000</f>
        <v>0.0536</v>
      </c>
      <c r="Q13" s="455"/>
    </row>
    <row r="14" spans="1:17" s="424" customFormat="1" ht="12.75">
      <c r="A14" s="752" t="s">
        <v>465</v>
      </c>
      <c r="B14" s="672"/>
      <c r="C14" s="681"/>
      <c r="D14" s="726"/>
      <c r="E14" s="727"/>
      <c r="F14" s="681"/>
      <c r="G14" s="680"/>
      <c r="H14" s="53"/>
      <c r="I14" s="53"/>
      <c r="J14" s="53"/>
      <c r="K14" s="53"/>
      <c r="L14" s="680"/>
      <c r="M14" s="53"/>
      <c r="N14" s="53"/>
      <c r="O14" s="53"/>
      <c r="P14" s="53"/>
      <c r="Q14" s="455"/>
    </row>
    <row r="15" spans="1:17" s="424" customFormat="1" ht="12.75">
      <c r="A15" s="680">
        <v>1</v>
      </c>
      <c r="B15" s="682" t="s">
        <v>456</v>
      </c>
      <c r="C15" s="823" t="s">
        <v>464</v>
      </c>
      <c r="D15" s="824" t="s">
        <v>462</v>
      </c>
      <c r="E15" s="727" t="s">
        <v>323</v>
      </c>
      <c r="F15" s="681">
        <v>-1</v>
      </c>
      <c r="G15" s="680">
        <v>44600</v>
      </c>
      <c r="H15" s="53">
        <v>29170</v>
      </c>
      <c r="I15" s="53">
        <f>G15-H15</f>
        <v>15430</v>
      </c>
      <c r="J15" s="53">
        <f>$F15*I15</f>
        <v>-15430</v>
      </c>
      <c r="K15" s="53">
        <f>J15/1000000</f>
        <v>-0.01543</v>
      </c>
      <c r="L15" s="680">
        <v>190050</v>
      </c>
      <c r="M15" s="53">
        <v>178290</v>
      </c>
      <c r="N15" s="53">
        <f>L15-M15</f>
        <v>11760</v>
      </c>
      <c r="O15" s="53">
        <f>$F15*N15</f>
        <v>-11760</v>
      </c>
      <c r="P15" s="53">
        <f>O15/1000000</f>
        <v>-0.01176</v>
      </c>
      <c r="Q15" s="825"/>
    </row>
    <row r="16" spans="1:17" s="424" customFormat="1" ht="12.75">
      <c r="A16" s="680">
        <v>2</v>
      </c>
      <c r="B16" s="682" t="s">
        <v>457</v>
      </c>
      <c r="C16" s="823" t="s">
        <v>461</v>
      </c>
      <c r="D16" s="824" t="s">
        <v>462</v>
      </c>
      <c r="E16" s="727" t="s">
        <v>323</v>
      </c>
      <c r="F16" s="681">
        <v>-1</v>
      </c>
      <c r="G16" s="680">
        <v>21010</v>
      </c>
      <c r="H16" s="53">
        <v>19390</v>
      </c>
      <c r="I16" s="53">
        <f>G16-H16</f>
        <v>1620</v>
      </c>
      <c r="J16" s="53">
        <f>$F16*I16</f>
        <v>-1620</v>
      </c>
      <c r="K16" s="53">
        <f>J16/1000000</f>
        <v>-0.00162</v>
      </c>
      <c r="L16" s="680">
        <v>327320</v>
      </c>
      <c r="M16" s="53">
        <v>315209</v>
      </c>
      <c r="N16" s="53">
        <f>L16-M16</f>
        <v>12111</v>
      </c>
      <c r="O16" s="53">
        <f>$F16*N16</f>
        <v>-12111</v>
      </c>
      <c r="P16" s="53">
        <f>O16/1000000</f>
        <v>-0.012111</v>
      </c>
      <c r="Q16" s="825"/>
    </row>
    <row r="17" spans="1:17" s="424" customFormat="1" ht="12.75">
      <c r="A17" s="680">
        <v>3</v>
      </c>
      <c r="B17" s="682" t="s">
        <v>458</v>
      </c>
      <c r="C17" s="823" t="s">
        <v>463</v>
      </c>
      <c r="D17" s="824" t="s">
        <v>462</v>
      </c>
      <c r="E17" s="727" t="s">
        <v>323</v>
      </c>
      <c r="F17" s="681">
        <v>-1</v>
      </c>
      <c r="G17" s="680">
        <v>91500</v>
      </c>
      <c r="H17" s="53">
        <v>73100</v>
      </c>
      <c r="I17" s="53">
        <f>G17-H17</f>
        <v>18400</v>
      </c>
      <c r="J17" s="53">
        <f>$F17*I17</f>
        <v>-18400</v>
      </c>
      <c r="K17" s="53">
        <f>J17/1000000</f>
        <v>-0.0184</v>
      </c>
      <c r="L17" s="680">
        <v>984600</v>
      </c>
      <c r="M17" s="53">
        <v>935299</v>
      </c>
      <c r="N17" s="53">
        <f>L17-M17</f>
        <v>49301</v>
      </c>
      <c r="O17" s="53">
        <f>$F17*N17</f>
        <v>-49301</v>
      </c>
      <c r="P17" s="53">
        <f>O17/1000000</f>
        <v>-0.049301</v>
      </c>
      <c r="Q17" s="825"/>
    </row>
    <row r="18" spans="1:17" s="424" customFormat="1" ht="15">
      <c r="A18" s="680"/>
      <c r="B18" s="682"/>
      <c r="C18" s="681"/>
      <c r="D18" s="726"/>
      <c r="E18" s="727"/>
      <c r="F18" s="681"/>
      <c r="G18" s="317"/>
      <c r="H18" s="318"/>
      <c r="I18" s="675"/>
      <c r="J18" s="675"/>
      <c r="K18" s="728"/>
      <c r="L18" s="317"/>
      <c r="M18" s="318"/>
      <c r="N18" s="675"/>
      <c r="O18" s="675"/>
      <c r="P18" s="678"/>
      <c r="Q18" s="455"/>
    </row>
    <row r="19" spans="1:18" s="17" customFormat="1" ht="13.5" thickBot="1">
      <c r="A19" s="683"/>
      <c r="B19" s="684" t="s">
        <v>210</v>
      </c>
      <c r="C19" s="685"/>
      <c r="D19" s="686"/>
      <c r="E19" s="685"/>
      <c r="F19" s="687"/>
      <c r="G19" s="688"/>
      <c r="H19" s="689"/>
      <c r="I19" s="689"/>
      <c r="J19" s="689"/>
      <c r="K19" s="690">
        <f>SUM(K10:K18)</f>
        <v>0.112175</v>
      </c>
      <c r="L19" s="688"/>
      <c r="M19" s="689"/>
      <c r="N19" s="689"/>
      <c r="O19" s="689"/>
      <c r="P19" s="690">
        <f>SUM(P10:P18)</f>
        <v>0.03817800000000002</v>
      </c>
      <c r="Q19" s="691"/>
      <c r="R19"/>
    </row>
    <row r="21" spans="1:16" ht="12.75">
      <c r="A21" s="103" t="s">
        <v>306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>
        <f>'STEPPED UP GENCO'!K46</f>
        <v>-0.039043184191830005</v>
      </c>
      <c r="P21" s="103">
        <f>'STEPPED UP GENCO'!P46</f>
        <v>-0.0005476865916600001</v>
      </c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6" ht="12.75">
      <c r="A23" s="103" t="s">
        <v>455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748">
        <f>SUM(K19:K21)</f>
        <v>0.07313181580816999</v>
      </c>
      <c r="P23" s="748">
        <f>SUM(P19:P21)</f>
        <v>0.03763031340834002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6">
      <selection activeCell="P29" sqref="P29:P30"/>
    </sheetView>
  </sheetViews>
  <sheetFormatPr defaultColWidth="9.140625" defaultRowHeight="12.75"/>
  <cols>
    <col min="1" max="1" width="5.140625" style="424" customWidth="1"/>
    <col min="2" max="2" width="36.8515625" style="424" customWidth="1"/>
    <col min="3" max="3" width="14.8515625" style="424" bestFit="1" customWidth="1"/>
    <col min="4" max="4" width="9.8515625" style="424" customWidth="1"/>
    <col min="5" max="5" width="16.8515625" style="424" customWidth="1"/>
    <col min="6" max="6" width="11.421875" style="424" customWidth="1"/>
    <col min="7" max="7" width="13.421875" style="424" customWidth="1"/>
    <col min="8" max="8" width="13.8515625" style="424" customWidth="1"/>
    <col min="9" max="9" width="11.00390625" style="424" customWidth="1"/>
    <col min="10" max="10" width="11.28125" style="424" customWidth="1"/>
    <col min="11" max="11" width="15.28125" style="424" customWidth="1"/>
    <col min="12" max="12" width="14.00390625" style="424" customWidth="1"/>
    <col min="13" max="13" width="13.00390625" style="424" customWidth="1"/>
    <col min="14" max="14" width="11.140625" style="424" customWidth="1"/>
    <col min="15" max="15" width="13.00390625" style="424" customWidth="1"/>
    <col min="16" max="16" width="14.7109375" style="424" customWidth="1"/>
    <col min="17" max="17" width="20.00390625" style="424" customWidth="1"/>
    <col min="18" max="16384" width="9.140625" style="424" customWidth="1"/>
  </cols>
  <sheetData>
    <row r="1" ht="26.25">
      <c r="A1" s="1" t="s">
        <v>216</v>
      </c>
    </row>
    <row r="2" spans="1:17" ht="16.5" customHeight="1">
      <c r="A2" s="285" t="s">
        <v>217</v>
      </c>
      <c r="P2" s="634" t="str">
        <f>NDPL!Q1</f>
        <v>JULY-2021</v>
      </c>
      <c r="Q2" s="635"/>
    </row>
    <row r="3" spans="1:8" ht="23.25">
      <c r="A3" s="175" t="s">
        <v>264</v>
      </c>
      <c r="H3" s="497"/>
    </row>
    <row r="4" spans="1:16" ht="24" thickBot="1">
      <c r="A4" s="3"/>
      <c r="G4" s="458"/>
      <c r="H4" s="458"/>
      <c r="I4" s="44" t="s">
        <v>372</v>
      </c>
      <c r="J4" s="458"/>
      <c r="K4" s="458"/>
      <c r="L4" s="458"/>
      <c r="M4" s="458"/>
      <c r="N4" s="44" t="s">
        <v>373</v>
      </c>
      <c r="O4" s="458"/>
      <c r="P4" s="458"/>
    </row>
    <row r="5" spans="1:17" ht="43.5" customHeight="1" thickBot="1" thickTop="1">
      <c r="A5" s="498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31/07/2021</v>
      </c>
      <c r="H5" s="478" t="str">
        <f>NDPL!H5</f>
        <v>INTIAL READING 01/07/2021</v>
      </c>
      <c r="I5" s="478" t="s">
        <v>4</v>
      </c>
      <c r="J5" s="478" t="s">
        <v>5</v>
      </c>
      <c r="K5" s="499" t="s">
        <v>6</v>
      </c>
      <c r="L5" s="476" t="str">
        <f>NDPL!G5</f>
        <v>FINAL READING 31/07/2021</v>
      </c>
      <c r="M5" s="478" t="str">
        <f>NDPL!H5</f>
        <v>INTIAL READING 01/07/2021</v>
      </c>
      <c r="N5" s="478" t="s">
        <v>4</v>
      </c>
      <c r="O5" s="478" t="s">
        <v>5</v>
      </c>
      <c r="P5" s="499" t="s">
        <v>6</v>
      </c>
      <c r="Q5" s="499" t="s">
        <v>286</v>
      </c>
    </row>
    <row r="6" ht="14.25" thickBot="1" thickTop="1"/>
    <row r="7" spans="1:17" ht="19.5" customHeight="1" thickTop="1">
      <c r="A7" s="272"/>
      <c r="B7" s="273" t="s">
        <v>231</v>
      </c>
      <c r="C7" s="274"/>
      <c r="D7" s="274"/>
      <c r="E7" s="274"/>
      <c r="F7" s="275"/>
      <c r="G7" s="92"/>
      <c r="H7" s="86"/>
      <c r="I7" s="86"/>
      <c r="J7" s="86"/>
      <c r="K7" s="89"/>
      <c r="L7" s="93"/>
      <c r="M7" s="436"/>
      <c r="N7" s="436"/>
      <c r="O7" s="436"/>
      <c r="P7" s="556"/>
      <c r="Q7" s="505"/>
    </row>
    <row r="8" spans="1:17" ht="19.5" customHeight="1">
      <c r="A8" s="253"/>
      <c r="B8" s="276" t="s">
        <v>232</v>
      </c>
      <c r="C8" s="277"/>
      <c r="D8" s="277"/>
      <c r="E8" s="277"/>
      <c r="F8" s="278"/>
      <c r="G8" s="36"/>
      <c r="H8" s="42"/>
      <c r="I8" s="42"/>
      <c r="J8" s="42"/>
      <c r="K8" s="40"/>
      <c r="L8" s="94"/>
      <c r="M8" s="458"/>
      <c r="N8" s="458"/>
      <c r="O8" s="458"/>
      <c r="P8" s="636"/>
      <c r="Q8" s="428"/>
    </row>
    <row r="9" spans="1:17" ht="19.5" customHeight="1">
      <c r="A9" s="253">
        <v>1</v>
      </c>
      <c r="B9" s="279" t="s">
        <v>233</v>
      </c>
      <c r="C9" s="277">
        <v>4864817</v>
      </c>
      <c r="D9" s="263" t="s">
        <v>12</v>
      </c>
      <c r="E9" s="91" t="s">
        <v>323</v>
      </c>
      <c r="F9" s="278">
        <v>100</v>
      </c>
      <c r="G9" s="317">
        <v>933264</v>
      </c>
      <c r="H9" s="318">
        <v>933354</v>
      </c>
      <c r="I9" s="300">
        <f>G9-H9</f>
        <v>-90</v>
      </c>
      <c r="J9" s="300">
        <f>$F9*I9</f>
        <v>-9000</v>
      </c>
      <c r="K9" s="300">
        <f>J9/1000000</f>
        <v>-0.009</v>
      </c>
      <c r="L9" s="317">
        <v>203</v>
      </c>
      <c r="M9" s="318">
        <v>1737</v>
      </c>
      <c r="N9" s="300">
        <f>L9-M9</f>
        <v>-1534</v>
      </c>
      <c r="O9" s="300">
        <f>$F9*N9</f>
        <v>-153400</v>
      </c>
      <c r="P9" s="300">
        <f>O9/1000000</f>
        <v>-0.1534</v>
      </c>
      <c r="Q9" s="439"/>
    </row>
    <row r="10" spans="1:17" ht="19.5" customHeight="1">
      <c r="A10" s="253">
        <v>2</v>
      </c>
      <c r="B10" s="279" t="s">
        <v>234</v>
      </c>
      <c r="C10" s="277">
        <v>4864794</v>
      </c>
      <c r="D10" s="263" t="s">
        <v>12</v>
      </c>
      <c r="E10" s="91" t="s">
        <v>323</v>
      </c>
      <c r="F10" s="278">
        <v>100</v>
      </c>
      <c r="G10" s="317">
        <v>44989</v>
      </c>
      <c r="H10" s="318">
        <v>44994</v>
      </c>
      <c r="I10" s="300">
        <f>G10-H10</f>
        <v>-5</v>
      </c>
      <c r="J10" s="300">
        <f>$F10*I10</f>
        <v>-500</v>
      </c>
      <c r="K10" s="300">
        <f>J10/1000000</f>
        <v>-0.0005</v>
      </c>
      <c r="L10" s="317">
        <v>2442</v>
      </c>
      <c r="M10" s="318">
        <v>6080</v>
      </c>
      <c r="N10" s="300">
        <f>L10-M10</f>
        <v>-3638</v>
      </c>
      <c r="O10" s="300">
        <f>$F10*N10</f>
        <v>-363800</v>
      </c>
      <c r="P10" s="300">
        <f>O10/1000000</f>
        <v>-0.3638</v>
      </c>
      <c r="Q10" s="428"/>
    </row>
    <row r="11" spans="1:17" ht="19.5" customHeight="1">
      <c r="A11" s="253">
        <v>3</v>
      </c>
      <c r="B11" s="279" t="s">
        <v>235</v>
      </c>
      <c r="C11" s="277">
        <v>4864896</v>
      </c>
      <c r="D11" s="263" t="s">
        <v>12</v>
      </c>
      <c r="E11" s="91" t="s">
        <v>323</v>
      </c>
      <c r="F11" s="278">
        <v>500</v>
      </c>
      <c r="G11" s="317">
        <v>16721</v>
      </c>
      <c r="H11" s="318">
        <v>16721</v>
      </c>
      <c r="I11" s="300">
        <f>G11-H11</f>
        <v>0</v>
      </c>
      <c r="J11" s="300">
        <f>$F11*I11</f>
        <v>0</v>
      </c>
      <c r="K11" s="300">
        <f>J11/1000000</f>
        <v>0</v>
      </c>
      <c r="L11" s="317">
        <v>5676</v>
      </c>
      <c r="M11" s="318">
        <v>4690</v>
      </c>
      <c r="N11" s="300">
        <f>L11-M11</f>
        <v>986</v>
      </c>
      <c r="O11" s="300">
        <f>$F11*N11</f>
        <v>493000</v>
      </c>
      <c r="P11" s="300">
        <f>O11/1000000</f>
        <v>0.493</v>
      </c>
      <c r="Q11" s="428"/>
    </row>
    <row r="12" spans="1:17" ht="19.5" customHeight="1">
      <c r="A12" s="253">
        <v>4</v>
      </c>
      <c r="B12" s="279" t="s">
        <v>236</v>
      </c>
      <c r="C12" s="277">
        <v>4864863</v>
      </c>
      <c r="D12" s="263" t="s">
        <v>12</v>
      </c>
      <c r="E12" s="91" t="s">
        <v>323</v>
      </c>
      <c r="F12" s="648">
        <v>937.5</v>
      </c>
      <c r="G12" s="317">
        <v>997860</v>
      </c>
      <c r="H12" s="318">
        <v>997855</v>
      </c>
      <c r="I12" s="300">
        <f>G12-H12</f>
        <v>5</v>
      </c>
      <c r="J12" s="300">
        <f>$F12*I12</f>
        <v>4687.5</v>
      </c>
      <c r="K12" s="300">
        <f>J12/1000000</f>
        <v>0.0046875</v>
      </c>
      <c r="L12" s="317">
        <v>999723</v>
      </c>
      <c r="M12" s="318">
        <v>999802</v>
      </c>
      <c r="N12" s="300">
        <f>L12-M12</f>
        <v>-79</v>
      </c>
      <c r="O12" s="300">
        <f>$F12*N12</f>
        <v>-74062.5</v>
      </c>
      <c r="P12" s="300">
        <f>O12/1000000</f>
        <v>-0.0740625</v>
      </c>
      <c r="Q12" s="649"/>
    </row>
    <row r="13" spans="1:17" ht="19.5" customHeight="1">
      <c r="A13" s="253"/>
      <c r="B13" s="276" t="s">
        <v>237</v>
      </c>
      <c r="C13" s="277"/>
      <c r="D13" s="263"/>
      <c r="E13" s="80"/>
      <c r="F13" s="278"/>
      <c r="G13" s="317"/>
      <c r="H13" s="318"/>
      <c r="I13" s="300"/>
      <c r="J13" s="300"/>
      <c r="K13" s="300"/>
      <c r="L13" s="317"/>
      <c r="M13" s="318"/>
      <c r="N13" s="300"/>
      <c r="O13" s="300"/>
      <c r="P13" s="300"/>
      <c r="Q13" s="428"/>
    </row>
    <row r="14" spans="1:17" ht="19.5" customHeight="1">
      <c r="A14" s="253"/>
      <c r="B14" s="276"/>
      <c r="C14" s="277"/>
      <c r="D14" s="263"/>
      <c r="E14" s="80"/>
      <c r="F14" s="278"/>
      <c r="G14" s="317"/>
      <c r="H14" s="318"/>
      <c r="I14" s="300"/>
      <c r="J14" s="300"/>
      <c r="K14" s="300"/>
      <c r="L14" s="317"/>
      <c r="M14" s="318"/>
      <c r="N14" s="300"/>
      <c r="O14" s="300"/>
      <c r="P14" s="300"/>
      <c r="Q14" s="428"/>
    </row>
    <row r="15" spans="1:17" ht="19.5" customHeight="1">
      <c r="A15" s="253">
        <v>5</v>
      </c>
      <c r="B15" s="279" t="s">
        <v>238</v>
      </c>
      <c r="C15" s="277">
        <v>5252046</v>
      </c>
      <c r="D15" s="263" t="s">
        <v>12</v>
      </c>
      <c r="E15" s="91" t="s">
        <v>323</v>
      </c>
      <c r="F15" s="278">
        <v>-1000</v>
      </c>
      <c r="G15" s="317">
        <v>999925</v>
      </c>
      <c r="H15" s="318">
        <v>999927</v>
      </c>
      <c r="I15" s="300">
        <f>G15-H15</f>
        <v>-2</v>
      </c>
      <c r="J15" s="300">
        <f>$F15*I15</f>
        <v>2000</v>
      </c>
      <c r="K15" s="300">
        <f>J15/1000000</f>
        <v>0.002</v>
      </c>
      <c r="L15" s="317">
        <v>999858</v>
      </c>
      <c r="M15" s="318">
        <v>999976</v>
      </c>
      <c r="N15" s="300">
        <f>L15-M15</f>
        <v>-118</v>
      </c>
      <c r="O15" s="300">
        <f>$F15*N15</f>
        <v>118000</v>
      </c>
      <c r="P15" s="300">
        <f>O15/1000000</f>
        <v>0.118</v>
      </c>
      <c r="Q15" s="428"/>
    </row>
    <row r="16" spans="1:17" ht="19.5" customHeight="1">
      <c r="A16" s="253">
        <v>6</v>
      </c>
      <c r="B16" s="279" t="s">
        <v>239</v>
      </c>
      <c r="C16" s="277">
        <v>4864851</v>
      </c>
      <c r="D16" s="263" t="s">
        <v>12</v>
      </c>
      <c r="E16" s="91" t="s">
        <v>323</v>
      </c>
      <c r="F16" s="278">
        <v>-500</v>
      </c>
      <c r="G16" s="317">
        <v>993094</v>
      </c>
      <c r="H16" s="318">
        <v>993098</v>
      </c>
      <c r="I16" s="300">
        <f>G16-H16</f>
        <v>-4</v>
      </c>
      <c r="J16" s="300">
        <f>$F16*I16</f>
        <v>2000</v>
      </c>
      <c r="K16" s="300">
        <f>J16/1000000</f>
        <v>0.002</v>
      </c>
      <c r="L16" s="317">
        <v>999929</v>
      </c>
      <c r="M16" s="318">
        <v>999855</v>
      </c>
      <c r="N16" s="300">
        <f>L16-M16</f>
        <v>74</v>
      </c>
      <c r="O16" s="300">
        <f>$F16*N16</f>
        <v>-37000</v>
      </c>
      <c r="P16" s="300">
        <f>O16/1000000</f>
        <v>-0.037</v>
      </c>
      <c r="Q16" s="428"/>
    </row>
    <row r="17" spans="1:17" ht="19.5" customHeight="1">
      <c r="A17" s="253">
        <v>7</v>
      </c>
      <c r="B17" s="279" t="s">
        <v>254</v>
      </c>
      <c r="C17" s="277">
        <v>4902559</v>
      </c>
      <c r="D17" s="263" t="s">
        <v>12</v>
      </c>
      <c r="E17" s="91" t="s">
        <v>323</v>
      </c>
      <c r="F17" s="278">
        <v>300</v>
      </c>
      <c r="G17" s="317">
        <v>231</v>
      </c>
      <c r="H17" s="318">
        <v>231</v>
      </c>
      <c r="I17" s="300">
        <f>G17-H17</f>
        <v>0</v>
      </c>
      <c r="J17" s="300">
        <f>$F17*I17</f>
        <v>0</v>
      </c>
      <c r="K17" s="300">
        <f>J17/1000000</f>
        <v>0</v>
      </c>
      <c r="L17" s="317">
        <v>5</v>
      </c>
      <c r="M17" s="318">
        <v>9</v>
      </c>
      <c r="N17" s="300">
        <f>L17-M17</f>
        <v>-4</v>
      </c>
      <c r="O17" s="300">
        <f>$F17*N17</f>
        <v>-1200</v>
      </c>
      <c r="P17" s="300">
        <f>O17/1000000</f>
        <v>-0.0012</v>
      </c>
      <c r="Q17" s="428"/>
    </row>
    <row r="18" spans="1:17" ht="19.5" customHeight="1">
      <c r="A18" s="253"/>
      <c r="B18" s="276"/>
      <c r="C18" s="277"/>
      <c r="D18" s="263"/>
      <c r="E18" s="91"/>
      <c r="F18" s="278"/>
      <c r="G18" s="317"/>
      <c r="H18" s="318"/>
      <c r="I18" s="300"/>
      <c r="J18" s="300"/>
      <c r="K18" s="300"/>
      <c r="L18" s="317"/>
      <c r="M18" s="318"/>
      <c r="N18" s="300"/>
      <c r="O18" s="300"/>
      <c r="P18" s="300"/>
      <c r="Q18" s="428"/>
    </row>
    <row r="19" spans="1:17" ht="19.5" customHeight="1">
      <c r="A19" s="253"/>
      <c r="B19" s="279"/>
      <c r="C19" s="277"/>
      <c r="D19" s="263"/>
      <c r="E19" s="91"/>
      <c r="F19" s="278"/>
      <c r="G19" s="317"/>
      <c r="H19" s="318"/>
      <c r="I19" s="300"/>
      <c r="J19" s="300"/>
      <c r="K19" s="300"/>
      <c r="L19" s="317"/>
      <c r="M19" s="318"/>
      <c r="N19" s="300"/>
      <c r="O19" s="300"/>
      <c r="P19" s="300"/>
      <c r="Q19" s="428"/>
    </row>
    <row r="20" spans="1:17" ht="19.5" customHeight="1">
      <c r="A20" s="253"/>
      <c r="B20" s="276" t="s">
        <v>240</v>
      </c>
      <c r="C20" s="277"/>
      <c r="D20" s="263"/>
      <c r="E20" s="91"/>
      <c r="F20" s="280"/>
      <c r="G20" s="317"/>
      <c r="H20" s="318"/>
      <c r="I20" s="300"/>
      <c r="J20" s="300"/>
      <c r="K20" s="551">
        <f>SUM(K9:K19)</f>
        <v>-0.0008124999999999999</v>
      </c>
      <c r="L20" s="317"/>
      <c r="M20" s="318"/>
      <c r="N20" s="300"/>
      <c r="O20" s="300"/>
      <c r="P20" s="551">
        <f>SUM(P9:P19)</f>
        <v>-0.018462500000000007</v>
      </c>
      <c r="Q20" s="428"/>
    </row>
    <row r="21" spans="1:17" ht="19.5" customHeight="1">
      <c r="A21" s="253"/>
      <c r="B21" s="276" t="s">
        <v>241</v>
      </c>
      <c r="C21" s="277"/>
      <c r="D21" s="263"/>
      <c r="E21" s="91"/>
      <c r="F21" s="280"/>
      <c r="G21" s="317"/>
      <c r="H21" s="318"/>
      <c r="I21" s="300"/>
      <c r="J21" s="300"/>
      <c r="K21" s="300"/>
      <c r="L21" s="317"/>
      <c r="M21" s="318"/>
      <c r="N21" s="300"/>
      <c r="O21" s="300"/>
      <c r="P21" s="300"/>
      <c r="Q21" s="428"/>
    </row>
    <row r="22" spans="1:17" ht="19.5" customHeight="1">
      <c r="A22" s="253"/>
      <c r="B22" s="276" t="s">
        <v>242</v>
      </c>
      <c r="C22" s="277"/>
      <c r="D22" s="263"/>
      <c r="E22" s="91"/>
      <c r="F22" s="280"/>
      <c r="G22" s="317"/>
      <c r="H22" s="318"/>
      <c r="I22" s="300"/>
      <c r="J22" s="300"/>
      <c r="K22" s="300"/>
      <c r="L22" s="317"/>
      <c r="M22" s="318"/>
      <c r="N22" s="300"/>
      <c r="O22" s="300"/>
      <c r="P22" s="300"/>
      <c r="Q22" s="428"/>
    </row>
    <row r="23" spans="1:17" ht="19.5" customHeight="1">
      <c r="A23" s="253">
        <v>8</v>
      </c>
      <c r="B23" s="279" t="s">
        <v>243</v>
      </c>
      <c r="C23" s="277">
        <v>4864796</v>
      </c>
      <c r="D23" s="263" t="s">
        <v>12</v>
      </c>
      <c r="E23" s="91" t="s">
        <v>323</v>
      </c>
      <c r="F23" s="278">
        <v>200</v>
      </c>
      <c r="G23" s="317">
        <v>968177</v>
      </c>
      <c r="H23" s="318">
        <v>968177</v>
      </c>
      <c r="I23" s="300">
        <f>G23-H23</f>
        <v>0</v>
      </c>
      <c r="J23" s="300">
        <f>$F23*I23</f>
        <v>0</v>
      </c>
      <c r="K23" s="300">
        <f>J23/1000000</f>
        <v>0</v>
      </c>
      <c r="L23" s="317">
        <v>994328</v>
      </c>
      <c r="M23" s="318">
        <v>995301</v>
      </c>
      <c r="N23" s="300">
        <f>L23-M23</f>
        <v>-973</v>
      </c>
      <c r="O23" s="300">
        <f>$F23*N23</f>
        <v>-194600</v>
      </c>
      <c r="P23" s="300">
        <f>O23/1000000</f>
        <v>-0.1946</v>
      </c>
      <c r="Q23" s="439"/>
    </row>
    <row r="24" spans="1:17" ht="21" customHeight="1">
      <c r="A24" s="253">
        <v>9</v>
      </c>
      <c r="B24" s="279" t="s">
        <v>244</v>
      </c>
      <c r="C24" s="277">
        <v>5128407</v>
      </c>
      <c r="D24" s="263" t="s">
        <v>12</v>
      </c>
      <c r="E24" s="91" t="s">
        <v>323</v>
      </c>
      <c r="F24" s="278">
        <v>937.5</v>
      </c>
      <c r="G24" s="317">
        <v>986839</v>
      </c>
      <c r="H24" s="318">
        <v>986835</v>
      </c>
      <c r="I24" s="300">
        <f>G24-H24</f>
        <v>4</v>
      </c>
      <c r="J24" s="300">
        <f>$F24*I24</f>
        <v>3750</v>
      </c>
      <c r="K24" s="300">
        <f>J24/1000000</f>
        <v>0.00375</v>
      </c>
      <c r="L24" s="317">
        <v>999507</v>
      </c>
      <c r="M24" s="318">
        <v>999580</v>
      </c>
      <c r="N24" s="300">
        <f>L24-M24</f>
        <v>-73</v>
      </c>
      <c r="O24" s="300">
        <f>$F24*N24</f>
        <v>-68437.5</v>
      </c>
      <c r="P24" s="300">
        <f>O24/1000000</f>
        <v>-0.0684375</v>
      </c>
      <c r="Q24" s="434"/>
    </row>
    <row r="25" spans="1:17" ht="19.5" customHeight="1">
      <c r="A25" s="253"/>
      <c r="B25" s="276" t="s">
        <v>245</v>
      </c>
      <c r="C25" s="279"/>
      <c r="D25" s="263"/>
      <c r="E25" s="91"/>
      <c r="F25" s="280"/>
      <c r="G25" s="317"/>
      <c r="H25" s="318"/>
      <c r="I25" s="300"/>
      <c r="J25" s="300"/>
      <c r="K25" s="551">
        <f>SUM(K23:K24)</f>
        <v>0.00375</v>
      </c>
      <c r="L25" s="317"/>
      <c r="M25" s="318"/>
      <c r="N25" s="300"/>
      <c r="O25" s="300"/>
      <c r="P25" s="551">
        <f>SUM(P23:P24)</f>
        <v>-0.2630375</v>
      </c>
      <c r="Q25" s="428"/>
    </row>
    <row r="26" spans="1:17" ht="19.5" customHeight="1">
      <c r="A26" s="253"/>
      <c r="B26" s="276" t="s">
        <v>246</v>
      </c>
      <c r="C26" s="277"/>
      <c r="D26" s="263"/>
      <c r="E26" s="80"/>
      <c r="F26" s="278"/>
      <c r="G26" s="317"/>
      <c r="H26" s="318"/>
      <c r="I26" s="300"/>
      <c r="J26" s="300"/>
      <c r="K26" s="300"/>
      <c r="L26" s="317"/>
      <c r="M26" s="318"/>
      <c r="N26" s="300"/>
      <c r="O26" s="300"/>
      <c r="P26" s="300"/>
      <c r="Q26" s="428"/>
    </row>
    <row r="27" spans="1:17" ht="19.5" customHeight="1">
      <c r="A27" s="253"/>
      <c r="B27" s="276" t="s">
        <v>242</v>
      </c>
      <c r="C27" s="277"/>
      <c r="D27" s="263"/>
      <c r="E27" s="80"/>
      <c r="F27" s="278"/>
      <c r="G27" s="317"/>
      <c r="H27" s="318"/>
      <c r="I27" s="300"/>
      <c r="J27" s="300"/>
      <c r="K27" s="300"/>
      <c r="L27" s="317"/>
      <c r="M27" s="318"/>
      <c r="N27" s="300"/>
      <c r="O27" s="300"/>
      <c r="P27" s="300"/>
      <c r="Q27" s="428"/>
    </row>
    <row r="28" spans="1:17" ht="19.5" customHeight="1">
      <c r="A28" s="253">
        <v>10</v>
      </c>
      <c r="B28" s="279" t="s">
        <v>247</v>
      </c>
      <c r="C28" s="277">
        <v>4864866</v>
      </c>
      <c r="D28" s="263" t="s">
        <v>12</v>
      </c>
      <c r="E28" s="91" t="s">
        <v>323</v>
      </c>
      <c r="F28" s="467">
        <v>1250</v>
      </c>
      <c r="G28" s="317">
        <v>1748</v>
      </c>
      <c r="H28" s="318">
        <v>1748</v>
      </c>
      <c r="I28" s="300">
        <f aca="true" t="shared" si="0" ref="I28:I33">G28-H28</f>
        <v>0</v>
      </c>
      <c r="J28" s="300">
        <f aca="true" t="shared" si="1" ref="J28:J33">$F28*I28</f>
        <v>0</v>
      </c>
      <c r="K28" s="300">
        <f aca="true" t="shared" si="2" ref="K28:K33">J28/1000000</f>
        <v>0</v>
      </c>
      <c r="L28" s="317">
        <v>998667</v>
      </c>
      <c r="M28" s="318">
        <v>998847</v>
      </c>
      <c r="N28" s="300">
        <f aca="true" t="shared" si="3" ref="N28:N33">L28-M28</f>
        <v>-180</v>
      </c>
      <c r="O28" s="300">
        <f aca="true" t="shared" si="4" ref="O28:O33">$F28*N28</f>
        <v>-225000</v>
      </c>
      <c r="P28" s="300">
        <f aca="true" t="shared" si="5" ref="P28:P33">O28/1000000</f>
        <v>-0.225</v>
      </c>
      <c r="Q28" s="428"/>
    </row>
    <row r="29" spans="1:17" ht="19.5" customHeight="1">
      <c r="A29" s="253">
        <v>11</v>
      </c>
      <c r="B29" s="279" t="s">
        <v>248</v>
      </c>
      <c r="C29" s="277">
        <v>4902497</v>
      </c>
      <c r="D29" s="263" t="s">
        <v>12</v>
      </c>
      <c r="E29" s="91" t="s">
        <v>323</v>
      </c>
      <c r="F29" s="467">
        <v>140.625</v>
      </c>
      <c r="G29" s="317">
        <v>63380</v>
      </c>
      <c r="H29" s="318">
        <v>63380</v>
      </c>
      <c r="I29" s="300">
        <f t="shared" si="0"/>
        <v>0</v>
      </c>
      <c r="J29" s="300">
        <f t="shared" si="1"/>
        <v>0</v>
      </c>
      <c r="K29" s="300">
        <f t="shared" si="2"/>
        <v>0</v>
      </c>
      <c r="L29" s="317">
        <v>991118</v>
      </c>
      <c r="M29" s="318">
        <v>994989</v>
      </c>
      <c r="N29" s="300">
        <f t="shared" si="3"/>
        <v>-3871</v>
      </c>
      <c r="O29" s="300">
        <f t="shared" si="4"/>
        <v>-544359.375</v>
      </c>
      <c r="P29" s="300">
        <f t="shared" si="5"/>
        <v>-0.544359375</v>
      </c>
      <c r="Q29" s="428"/>
    </row>
    <row r="30" spans="1:17" ht="19.5" customHeight="1">
      <c r="A30" s="253">
        <v>12</v>
      </c>
      <c r="B30" s="279" t="s">
        <v>249</v>
      </c>
      <c r="C30" s="277">
        <v>4864790</v>
      </c>
      <c r="D30" s="263" t="s">
        <v>12</v>
      </c>
      <c r="E30" s="91" t="s">
        <v>323</v>
      </c>
      <c r="F30" s="467">
        <v>166.667</v>
      </c>
      <c r="G30" s="317">
        <v>44199</v>
      </c>
      <c r="H30" s="318">
        <v>44199</v>
      </c>
      <c r="I30" s="300">
        <f t="shared" si="0"/>
        <v>0</v>
      </c>
      <c r="J30" s="300">
        <f t="shared" si="1"/>
        <v>0</v>
      </c>
      <c r="K30" s="300">
        <f t="shared" si="2"/>
        <v>0</v>
      </c>
      <c r="L30" s="317">
        <v>991708</v>
      </c>
      <c r="M30" s="318">
        <v>994896</v>
      </c>
      <c r="N30" s="300">
        <f t="shared" si="3"/>
        <v>-3188</v>
      </c>
      <c r="O30" s="300">
        <f t="shared" si="4"/>
        <v>-531334.396</v>
      </c>
      <c r="P30" s="300">
        <f t="shared" si="5"/>
        <v>-0.531334396</v>
      </c>
      <c r="Q30" s="428"/>
    </row>
    <row r="31" spans="1:17" ht="19.5" customHeight="1">
      <c r="A31" s="253">
        <v>13</v>
      </c>
      <c r="B31" s="279" t="s">
        <v>250</v>
      </c>
      <c r="C31" s="277">
        <v>4865179</v>
      </c>
      <c r="D31" s="263" t="s">
        <v>12</v>
      </c>
      <c r="E31" s="91" t="s">
        <v>323</v>
      </c>
      <c r="F31" s="467">
        <v>3750</v>
      </c>
      <c r="G31" s="317">
        <v>944</v>
      </c>
      <c r="H31" s="318">
        <v>944</v>
      </c>
      <c r="I31" s="300">
        <f t="shared" si="0"/>
        <v>0</v>
      </c>
      <c r="J31" s="300">
        <f t="shared" si="1"/>
        <v>0</v>
      </c>
      <c r="K31" s="300">
        <f t="shared" si="2"/>
        <v>0</v>
      </c>
      <c r="L31" s="317">
        <v>449</v>
      </c>
      <c r="M31" s="318">
        <v>518</v>
      </c>
      <c r="N31" s="300">
        <f t="shared" si="3"/>
        <v>-69</v>
      </c>
      <c r="O31" s="300">
        <f t="shared" si="4"/>
        <v>-258750</v>
      </c>
      <c r="P31" s="300">
        <f t="shared" si="5"/>
        <v>-0.25875</v>
      </c>
      <c r="Q31" s="428"/>
    </row>
    <row r="32" spans="1:17" ht="19.5" customHeight="1">
      <c r="A32" s="253">
        <v>14</v>
      </c>
      <c r="B32" s="279" t="s">
        <v>251</v>
      </c>
      <c r="C32" s="277">
        <v>4864795</v>
      </c>
      <c r="D32" s="263" t="s">
        <v>12</v>
      </c>
      <c r="E32" s="91" t="s">
        <v>323</v>
      </c>
      <c r="F32" s="467">
        <v>200</v>
      </c>
      <c r="G32" s="317">
        <v>948781</v>
      </c>
      <c r="H32" s="318">
        <v>948788</v>
      </c>
      <c r="I32" s="300">
        <f t="shared" si="0"/>
        <v>-7</v>
      </c>
      <c r="J32" s="300">
        <f t="shared" si="1"/>
        <v>-1400</v>
      </c>
      <c r="K32" s="300">
        <f t="shared" si="2"/>
        <v>-0.0014</v>
      </c>
      <c r="L32" s="317">
        <v>998116</v>
      </c>
      <c r="M32" s="318">
        <v>998361</v>
      </c>
      <c r="N32" s="300">
        <f t="shared" si="3"/>
        <v>-245</v>
      </c>
      <c r="O32" s="300">
        <f t="shared" si="4"/>
        <v>-49000</v>
      </c>
      <c r="P32" s="300">
        <f t="shared" si="5"/>
        <v>-0.049</v>
      </c>
      <c r="Q32" s="439"/>
    </row>
    <row r="33" spans="1:17" ht="19.5" customHeight="1">
      <c r="A33" s="253">
        <v>15</v>
      </c>
      <c r="B33" s="279" t="s">
        <v>350</v>
      </c>
      <c r="C33" s="277">
        <v>4864821</v>
      </c>
      <c r="D33" s="263" t="s">
        <v>12</v>
      </c>
      <c r="E33" s="91" t="s">
        <v>323</v>
      </c>
      <c r="F33" s="467">
        <v>150</v>
      </c>
      <c r="G33" s="317">
        <v>987202</v>
      </c>
      <c r="H33" s="318">
        <v>987185</v>
      </c>
      <c r="I33" s="300">
        <f t="shared" si="0"/>
        <v>17</v>
      </c>
      <c r="J33" s="300">
        <f t="shared" si="1"/>
        <v>2550</v>
      </c>
      <c r="K33" s="300">
        <f t="shared" si="2"/>
        <v>0.00255</v>
      </c>
      <c r="L33" s="317">
        <v>988581</v>
      </c>
      <c r="M33" s="318">
        <v>987855</v>
      </c>
      <c r="N33" s="300">
        <f t="shared" si="3"/>
        <v>726</v>
      </c>
      <c r="O33" s="300">
        <f t="shared" si="4"/>
        <v>108900</v>
      </c>
      <c r="P33" s="300">
        <f t="shared" si="5"/>
        <v>0.1089</v>
      </c>
      <c r="Q33" s="448"/>
    </row>
    <row r="34" spans="1:17" ht="19.5" customHeight="1">
      <c r="A34" s="253"/>
      <c r="B34" s="276" t="s">
        <v>237</v>
      </c>
      <c r="C34" s="277"/>
      <c r="D34" s="263"/>
      <c r="E34" s="80"/>
      <c r="F34" s="278"/>
      <c r="G34" s="317"/>
      <c r="H34" s="318"/>
      <c r="I34" s="300"/>
      <c r="J34" s="300"/>
      <c r="K34" s="300"/>
      <c r="L34" s="317"/>
      <c r="M34" s="318"/>
      <c r="N34" s="300"/>
      <c r="O34" s="300"/>
      <c r="P34" s="300"/>
      <c r="Q34" s="428"/>
    </row>
    <row r="35" spans="1:17" ht="19.5" customHeight="1">
      <c r="A35" s="253">
        <v>16</v>
      </c>
      <c r="B35" s="279" t="s">
        <v>252</v>
      </c>
      <c r="C35" s="277">
        <v>5128406</v>
      </c>
      <c r="D35" s="263" t="s">
        <v>12</v>
      </c>
      <c r="E35" s="91" t="s">
        <v>323</v>
      </c>
      <c r="F35" s="467">
        <v>-625</v>
      </c>
      <c r="G35" s="317">
        <v>999986</v>
      </c>
      <c r="H35" s="318">
        <v>999994</v>
      </c>
      <c r="I35" s="300">
        <f>G35-H35</f>
        <v>-8</v>
      </c>
      <c r="J35" s="300">
        <f>$F35*I35</f>
        <v>5000</v>
      </c>
      <c r="K35" s="300">
        <f>J35/1000000</f>
        <v>0.005</v>
      </c>
      <c r="L35" s="317">
        <v>999964</v>
      </c>
      <c r="M35" s="318">
        <v>999999</v>
      </c>
      <c r="N35" s="300">
        <f>L35-M35</f>
        <v>-35</v>
      </c>
      <c r="O35" s="300">
        <f>$F35*N35</f>
        <v>21875</v>
      </c>
      <c r="P35" s="300">
        <f>O35/1000000</f>
        <v>0.021875</v>
      </c>
      <c r="Q35" s="438"/>
    </row>
    <row r="36" spans="1:17" ht="19.5" customHeight="1">
      <c r="A36" s="253">
        <v>17</v>
      </c>
      <c r="B36" s="279" t="s">
        <v>255</v>
      </c>
      <c r="C36" s="277">
        <v>4902559</v>
      </c>
      <c r="D36" s="263" t="s">
        <v>12</v>
      </c>
      <c r="E36" s="91" t="s">
        <v>323</v>
      </c>
      <c r="F36" s="277">
        <v>-300</v>
      </c>
      <c r="G36" s="317">
        <v>231</v>
      </c>
      <c r="H36" s="318">
        <v>231</v>
      </c>
      <c r="I36" s="300">
        <f>G36-H36</f>
        <v>0</v>
      </c>
      <c r="J36" s="300">
        <f>$F36*I36</f>
        <v>0</v>
      </c>
      <c r="K36" s="300">
        <f>J36/1000000</f>
        <v>0</v>
      </c>
      <c r="L36" s="317">
        <v>5</v>
      </c>
      <c r="M36" s="318">
        <v>9</v>
      </c>
      <c r="N36" s="300">
        <f>L36-M36</f>
        <v>-4</v>
      </c>
      <c r="O36" s="300">
        <f>$F36*N36</f>
        <v>1200</v>
      </c>
      <c r="P36" s="300">
        <f>O36/1000000</f>
        <v>0.0012</v>
      </c>
      <c r="Q36" s="428"/>
    </row>
    <row r="37" spans="1:17" ht="19.5" customHeight="1" thickBot="1">
      <c r="A37" s="281"/>
      <c r="B37" s="282" t="s">
        <v>253</v>
      </c>
      <c r="C37" s="282"/>
      <c r="D37" s="282"/>
      <c r="E37" s="282"/>
      <c r="F37" s="282"/>
      <c r="G37" s="97"/>
      <c r="H37" s="96"/>
      <c r="I37" s="96"/>
      <c r="J37" s="96"/>
      <c r="K37" s="392">
        <f>SUM(K28:K36)</f>
        <v>0.00615</v>
      </c>
      <c r="L37" s="287"/>
      <c r="M37" s="637"/>
      <c r="N37" s="637"/>
      <c r="O37" s="637"/>
      <c r="P37" s="284">
        <f>SUM(P28:P36)</f>
        <v>-1.4764687709999997</v>
      </c>
      <c r="Q37" s="515"/>
    </row>
    <row r="38" spans="1:16" ht="13.5" thickTop="1">
      <c r="A38" s="51"/>
      <c r="B38" s="2"/>
      <c r="C38" s="87"/>
      <c r="D38" s="51"/>
      <c r="E38" s="87"/>
      <c r="F38" s="9"/>
      <c r="G38" s="9"/>
      <c r="H38" s="9"/>
      <c r="I38" s="9"/>
      <c r="J38" s="9"/>
      <c r="K38" s="10"/>
      <c r="L38" s="288"/>
      <c r="M38" s="506"/>
      <c r="N38" s="506"/>
      <c r="O38" s="506"/>
      <c r="P38" s="506"/>
    </row>
    <row r="39" spans="11:16" ht="12.75">
      <c r="K39" s="506"/>
      <c r="L39" s="506"/>
      <c r="M39" s="506"/>
      <c r="N39" s="506"/>
      <c r="O39" s="506"/>
      <c r="P39" s="506"/>
    </row>
    <row r="40" spans="7:16" ht="12.75">
      <c r="G40" s="638"/>
      <c r="K40" s="506"/>
      <c r="L40" s="506"/>
      <c r="M40" s="506"/>
      <c r="N40" s="506"/>
      <c r="O40" s="506"/>
      <c r="P40" s="506"/>
    </row>
    <row r="41" spans="2:16" ht="21.75">
      <c r="B41" s="177" t="s">
        <v>309</v>
      </c>
      <c r="K41" s="639">
        <f>K20</f>
        <v>-0.0008124999999999999</v>
      </c>
      <c r="L41" s="640"/>
      <c r="M41" s="640"/>
      <c r="N41" s="640"/>
      <c r="O41" s="640"/>
      <c r="P41" s="639">
        <f>P20</f>
        <v>-0.018462500000000007</v>
      </c>
    </row>
    <row r="42" spans="2:16" ht="21.75">
      <c r="B42" s="177" t="s">
        <v>310</v>
      </c>
      <c r="K42" s="639">
        <f>K25</f>
        <v>0.00375</v>
      </c>
      <c r="L42" s="640"/>
      <c r="M42" s="640"/>
      <c r="N42" s="640"/>
      <c r="O42" s="640"/>
      <c r="P42" s="639">
        <f>P25</f>
        <v>-0.2630375</v>
      </c>
    </row>
    <row r="43" spans="2:16" ht="21.75">
      <c r="B43" s="177" t="s">
        <v>311</v>
      </c>
      <c r="K43" s="639">
        <f>K37</f>
        <v>0.00615</v>
      </c>
      <c r="L43" s="640"/>
      <c r="M43" s="640"/>
      <c r="N43" s="640"/>
      <c r="O43" s="640"/>
      <c r="P43" s="641">
        <f>P37</f>
        <v>-1.4764687709999997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84" zoomScaleNormal="75" zoomScaleSheetLayoutView="84" zoomScalePageLayoutView="0" workbookViewId="0" topLeftCell="A22">
      <selection activeCell="K37" sqref="K37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216</v>
      </c>
    </row>
    <row r="2" spans="1:16" ht="20.25">
      <c r="A2" s="295" t="s">
        <v>217</v>
      </c>
      <c r="P2" s="260" t="str">
        <f>NDPL!Q1</f>
        <v>JULY-2021</v>
      </c>
    </row>
    <row r="3" spans="1:9" ht="18">
      <c r="A3" s="173" t="s">
        <v>326</v>
      </c>
      <c r="B3" s="173"/>
      <c r="C3" s="248"/>
      <c r="D3" s="249"/>
      <c r="E3" s="249"/>
      <c r="F3" s="248"/>
      <c r="G3" s="248"/>
      <c r="H3" s="248"/>
      <c r="I3" s="248"/>
    </row>
    <row r="4" spans="1:16" ht="24" thickBot="1">
      <c r="A4" s="3"/>
      <c r="G4" s="17"/>
      <c r="H4" s="17"/>
      <c r="I4" s="44" t="s">
        <v>372</v>
      </c>
      <c r="J4" s="17"/>
      <c r="K4" s="17"/>
      <c r="L4" s="17"/>
      <c r="M4" s="17"/>
      <c r="N4" s="44" t="s">
        <v>373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31/07/2021</v>
      </c>
      <c r="H5" s="31" t="str">
        <f>NDPL!H5</f>
        <v>INTIAL READING 01/07/2021</v>
      </c>
      <c r="I5" s="31" t="s">
        <v>4</v>
      </c>
      <c r="J5" s="31" t="s">
        <v>5</v>
      </c>
      <c r="K5" s="31" t="s">
        <v>6</v>
      </c>
      <c r="L5" s="33" t="str">
        <f>NDPL!G5</f>
        <v>FINAL READING 31/07/2021</v>
      </c>
      <c r="M5" s="31" t="str">
        <f>NDPL!H5</f>
        <v>INTIAL READING 01/07/2021</v>
      </c>
      <c r="N5" s="31" t="s">
        <v>4</v>
      </c>
      <c r="O5" s="31" t="s">
        <v>5</v>
      </c>
      <c r="P5" s="32" t="s">
        <v>6</v>
      </c>
      <c r="Q5" s="32" t="s">
        <v>286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2"/>
    </row>
    <row r="8" spans="1:17" ht="18">
      <c r="A8" s="108"/>
      <c r="B8" s="403" t="s">
        <v>262</v>
      </c>
      <c r="C8" s="402"/>
      <c r="D8" s="111"/>
      <c r="E8" s="111"/>
      <c r="F8" s="113"/>
      <c r="G8" s="122"/>
      <c r="H8" s="17"/>
      <c r="I8" s="64"/>
      <c r="J8" s="64"/>
      <c r="K8" s="66"/>
      <c r="L8" s="65"/>
      <c r="M8" s="63"/>
      <c r="N8" s="64"/>
      <c r="O8" s="64"/>
      <c r="P8" s="66"/>
      <c r="Q8" s="143"/>
    </row>
    <row r="9" spans="1:17" ht="18">
      <c r="A9" s="115"/>
      <c r="B9" s="404" t="s">
        <v>263</v>
      </c>
      <c r="C9" s="405" t="s">
        <v>257</v>
      </c>
      <c r="D9" s="116"/>
      <c r="E9" s="111"/>
      <c r="F9" s="113"/>
      <c r="G9" s="21"/>
      <c r="H9" s="17"/>
      <c r="I9" s="64"/>
      <c r="J9" s="64"/>
      <c r="K9" s="66"/>
      <c r="L9" s="172"/>
      <c r="M9" s="64"/>
      <c r="N9" s="64"/>
      <c r="O9" s="64"/>
      <c r="P9" s="66"/>
      <c r="Q9" s="143"/>
    </row>
    <row r="10" spans="1:17" s="424" customFormat="1" ht="18">
      <c r="A10" s="395">
        <v>1</v>
      </c>
      <c r="B10" s="495" t="s">
        <v>258</v>
      </c>
      <c r="C10" s="402">
        <v>5295181</v>
      </c>
      <c r="D10" s="420" t="s">
        <v>12</v>
      </c>
      <c r="E10" s="111" t="s">
        <v>330</v>
      </c>
      <c r="F10" s="496">
        <v>1000</v>
      </c>
      <c r="G10" s="317">
        <v>125871</v>
      </c>
      <c r="H10" s="318">
        <v>124848</v>
      </c>
      <c r="I10" s="300">
        <f>G10-H10</f>
        <v>1023</v>
      </c>
      <c r="J10" s="300">
        <f>$F10*I10</f>
        <v>1023000</v>
      </c>
      <c r="K10" s="300">
        <f>J10/1000000</f>
        <v>1.023</v>
      </c>
      <c r="L10" s="317">
        <v>47947</v>
      </c>
      <c r="M10" s="318">
        <v>47955</v>
      </c>
      <c r="N10" s="300">
        <f>L10-M10</f>
        <v>-8</v>
      </c>
      <c r="O10" s="300">
        <f>$F10*N10</f>
        <v>-8000</v>
      </c>
      <c r="P10" s="300">
        <f>O10/1000000</f>
        <v>-0.008</v>
      </c>
      <c r="Q10" s="428"/>
    </row>
    <row r="11" spans="1:17" s="424" customFormat="1" ht="18">
      <c r="A11" s="395"/>
      <c r="B11" s="495"/>
      <c r="C11" s="402"/>
      <c r="D11" s="420"/>
      <c r="E11" s="111"/>
      <c r="F11" s="496">
        <v>1000</v>
      </c>
      <c r="G11" s="317"/>
      <c r="H11" s="318"/>
      <c r="I11" s="300"/>
      <c r="J11" s="300"/>
      <c r="K11" s="300"/>
      <c r="L11" s="317">
        <v>28780</v>
      </c>
      <c r="M11" s="318">
        <v>28863</v>
      </c>
      <c r="N11" s="300">
        <f>L11-M11</f>
        <v>-83</v>
      </c>
      <c r="O11" s="300">
        <f>$F11*N11</f>
        <v>-83000</v>
      </c>
      <c r="P11" s="300">
        <f>O11/1000000</f>
        <v>-0.083</v>
      </c>
      <c r="Q11" s="428"/>
    </row>
    <row r="12" spans="1:17" s="424" customFormat="1" ht="18">
      <c r="A12" s="395">
        <v>2</v>
      </c>
      <c r="B12" s="495" t="s">
        <v>260</v>
      </c>
      <c r="C12" s="402">
        <v>4864970</v>
      </c>
      <c r="D12" s="420" t="s">
        <v>12</v>
      </c>
      <c r="E12" s="111" t="s">
        <v>330</v>
      </c>
      <c r="F12" s="496">
        <v>2000</v>
      </c>
      <c r="G12" s="317">
        <v>10259</v>
      </c>
      <c r="H12" s="318">
        <v>9820</v>
      </c>
      <c r="I12" s="300">
        <f>G12-H12</f>
        <v>439</v>
      </c>
      <c r="J12" s="300">
        <f>$F12*I12</f>
        <v>878000</v>
      </c>
      <c r="K12" s="300">
        <f>J12/1000000</f>
        <v>0.878</v>
      </c>
      <c r="L12" s="317">
        <v>1668</v>
      </c>
      <c r="M12" s="318">
        <v>1729</v>
      </c>
      <c r="N12" s="300">
        <f>L12-M12</f>
        <v>-61</v>
      </c>
      <c r="O12" s="300">
        <f>$F12*N12</f>
        <v>-122000</v>
      </c>
      <c r="P12" s="300">
        <f>O12/1000000</f>
        <v>-0.122</v>
      </c>
      <c r="Q12" s="439"/>
    </row>
    <row r="13" spans="1:17" s="424" customFormat="1" ht="18">
      <c r="A13" s="90">
        <v>3</v>
      </c>
      <c r="B13" s="747" t="s">
        <v>453</v>
      </c>
      <c r="C13" s="402">
        <v>4864958</v>
      </c>
      <c r="D13" s="696" t="s">
        <v>12</v>
      </c>
      <c r="E13" s="696" t="s">
        <v>330</v>
      </c>
      <c r="F13" s="496">
        <v>-500</v>
      </c>
      <c r="G13" s="317">
        <v>902030</v>
      </c>
      <c r="H13" s="318">
        <v>904130</v>
      </c>
      <c r="I13" s="300">
        <f>G13-H13</f>
        <v>-2100</v>
      </c>
      <c r="J13" s="300">
        <f>$F13*I13</f>
        <v>1050000</v>
      </c>
      <c r="K13" s="300">
        <f>J13/1000000</f>
        <v>1.05</v>
      </c>
      <c r="L13" s="317">
        <v>998004</v>
      </c>
      <c r="M13" s="318">
        <v>998005</v>
      </c>
      <c r="N13" s="300">
        <f>L13-M13</f>
        <v>-1</v>
      </c>
      <c r="O13" s="300">
        <f>$F13*N13</f>
        <v>500</v>
      </c>
      <c r="P13" s="300">
        <f>O13/1000000</f>
        <v>0.0005</v>
      </c>
      <c r="Q13" s="428"/>
    </row>
    <row r="14" spans="1:17" s="424" customFormat="1" ht="18">
      <c r="A14" s="90">
        <v>4</v>
      </c>
      <c r="B14" s="747" t="s">
        <v>454</v>
      </c>
      <c r="C14" s="402">
        <v>5295115</v>
      </c>
      <c r="D14" s="696" t="s">
        <v>12</v>
      </c>
      <c r="E14" s="696" t="s">
        <v>330</v>
      </c>
      <c r="F14" s="496">
        <v>-100</v>
      </c>
      <c r="G14" s="317">
        <v>427854</v>
      </c>
      <c r="H14" s="318">
        <v>430559</v>
      </c>
      <c r="I14" s="300">
        <f>G14-H14</f>
        <v>-2705</v>
      </c>
      <c r="J14" s="300">
        <f>$F14*I14</f>
        <v>270500</v>
      </c>
      <c r="K14" s="300">
        <f>J14/1000000</f>
        <v>0.2705</v>
      </c>
      <c r="L14" s="317">
        <v>984122</v>
      </c>
      <c r="M14" s="318">
        <v>984122</v>
      </c>
      <c r="N14" s="300">
        <f>L14-M14</f>
        <v>0</v>
      </c>
      <c r="O14" s="300">
        <f>$F14*N14</f>
        <v>0</v>
      </c>
      <c r="P14" s="300">
        <f>O14/1000000</f>
        <v>0</v>
      </c>
      <c r="Q14" s="428"/>
    </row>
    <row r="15" spans="1:17" ht="14.25">
      <c r="A15" s="90"/>
      <c r="B15" s="117"/>
      <c r="C15" s="101"/>
      <c r="D15" s="420"/>
      <c r="E15" s="118"/>
      <c r="F15" s="119"/>
      <c r="G15" s="123"/>
      <c r="H15" s="124"/>
      <c r="I15" s="64"/>
      <c r="J15" s="64"/>
      <c r="K15" s="64"/>
      <c r="L15" s="172"/>
      <c r="M15" s="64"/>
      <c r="N15" s="64"/>
      <c r="O15" s="64"/>
      <c r="P15" s="66"/>
      <c r="Q15" s="143"/>
    </row>
    <row r="16" spans="1:17" ht="18">
      <c r="A16" s="90"/>
      <c r="B16" s="117"/>
      <c r="C16" s="101"/>
      <c r="D16" s="420"/>
      <c r="E16" s="118"/>
      <c r="F16" s="119"/>
      <c r="G16" s="123"/>
      <c r="H16" s="415" t="s">
        <v>295</v>
      </c>
      <c r="I16" s="398"/>
      <c r="J16" s="283"/>
      <c r="K16" s="399">
        <f>SUM(K10:K15)</f>
        <v>3.2215</v>
      </c>
      <c r="L16" s="172"/>
      <c r="M16" s="416" t="s">
        <v>295</v>
      </c>
      <c r="N16" s="400"/>
      <c r="O16" s="396"/>
      <c r="P16" s="399">
        <f>SUM(P10:P15)</f>
        <v>-0.2125</v>
      </c>
      <c r="Q16" s="143"/>
    </row>
    <row r="17" spans="1:17" ht="18">
      <c r="A17" s="90"/>
      <c r="B17" s="292"/>
      <c r="C17" s="291"/>
      <c r="D17" s="420"/>
      <c r="E17" s="118"/>
      <c r="F17" s="119"/>
      <c r="G17" s="123"/>
      <c r="H17" s="124"/>
      <c r="I17" s="64"/>
      <c r="J17" s="64"/>
      <c r="K17" s="66"/>
      <c r="L17" s="172"/>
      <c r="M17" s="64"/>
      <c r="N17" s="64"/>
      <c r="O17" s="64"/>
      <c r="P17" s="66"/>
      <c r="Q17" s="143"/>
    </row>
    <row r="18" spans="1:17" ht="18">
      <c r="A18" s="21"/>
      <c r="B18" s="17"/>
      <c r="C18" s="17"/>
      <c r="D18" s="17"/>
      <c r="E18" s="17"/>
      <c r="F18" s="17"/>
      <c r="G18" s="21"/>
      <c r="H18" s="418"/>
      <c r="I18" s="417"/>
      <c r="J18" s="369"/>
      <c r="K18" s="401"/>
      <c r="L18" s="21"/>
      <c r="M18" s="418"/>
      <c r="N18" s="401"/>
      <c r="O18" s="369"/>
      <c r="P18" s="401"/>
      <c r="Q18" s="143"/>
    </row>
    <row r="19" spans="1:17" ht="12.75">
      <c r="A19" s="21"/>
      <c r="B19" s="17"/>
      <c r="C19" s="17"/>
      <c r="D19" s="17"/>
      <c r="E19" s="17"/>
      <c r="F19" s="17"/>
      <c r="G19" s="21"/>
      <c r="H19" s="17"/>
      <c r="I19" s="17"/>
      <c r="J19" s="17"/>
      <c r="K19" s="17"/>
      <c r="L19" s="21"/>
      <c r="M19" s="17"/>
      <c r="N19" s="17"/>
      <c r="O19" s="17"/>
      <c r="P19" s="95"/>
      <c r="Q19" s="143"/>
    </row>
    <row r="20" spans="1:17" ht="13.5" thickBot="1">
      <c r="A20" s="25"/>
      <c r="B20" s="26"/>
      <c r="C20" s="26"/>
      <c r="D20" s="26"/>
      <c r="E20" s="26"/>
      <c r="F20" s="26"/>
      <c r="G20" s="25"/>
      <c r="H20" s="26"/>
      <c r="I20" s="185"/>
      <c r="J20" s="26"/>
      <c r="K20" s="186"/>
      <c r="L20" s="25"/>
      <c r="M20" s="26"/>
      <c r="N20" s="185"/>
      <c r="O20" s="26"/>
      <c r="P20" s="186"/>
      <c r="Q20" s="144"/>
    </row>
    <row r="21" ht="13.5" thickTop="1"/>
    <row r="25" spans="1:16" ht="18">
      <c r="A25" s="406" t="s">
        <v>265</v>
      </c>
      <c r="B25" s="174"/>
      <c r="C25" s="174"/>
      <c r="D25" s="174"/>
      <c r="E25" s="174"/>
      <c r="F25" s="174"/>
      <c r="K25" s="125">
        <f>(K16+K18)</f>
        <v>3.2215</v>
      </c>
      <c r="L25" s="126"/>
      <c r="M25" s="126"/>
      <c r="N25" s="126"/>
      <c r="O25" s="126"/>
      <c r="P25" s="125">
        <f>(P16+P18)</f>
        <v>-0.2125</v>
      </c>
    </row>
    <row r="28" spans="1:2" ht="18">
      <c r="A28" s="406" t="s">
        <v>266</v>
      </c>
      <c r="B28" s="406" t="s">
        <v>267</v>
      </c>
    </row>
    <row r="29" spans="1:16" ht="18">
      <c r="A29" s="187"/>
      <c r="B29" s="187"/>
      <c r="H29" s="147" t="s">
        <v>268</v>
      </c>
      <c r="I29" s="174"/>
      <c r="J29" s="147"/>
      <c r="K29" s="258">
        <f>SUM(NDPL!K55:K59)</f>
        <v>-9.94498031</v>
      </c>
      <c r="L29" s="258"/>
      <c r="M29" s="258"/>
      <c r="N29" s="258"/>
      <c r="O29" s="258"/>
      <c r="P29" s="258">
        <f>SUM(NDPL!P55:P59)</f>
        <v>-0.00666662</v>
      </c>
    </row>
    <row r="30" spans="8:16" ht="18">
      <c r="H30" s="147" t="s">
        <v>269</v>
      </c>
      <c r="I30" s="174"/>
      <c r="J30" s="147"/>
      <c r="K30" s="258">
        <f>BRPL!K18</f>
        <v>0</v>
      </c>
      <c r="L30" s="258"/>
      <c r="M30" s="258"/>
      <c r="N30" s="258"/>
      <c r="O30" s="258"/>
      <c r="P30" s="258">
        <f>BRPL!P18</f>
        <v>0</v>
      </c>
    </row>
    <row r="31" spans="8:16" ht="18">
      <c r="H31" s="147" t="s">
        <v>270</v>
      </c>
      <c r="I31" s="174"/>
      <c r="J31" s="147"/>
      <c r="K31" s="174">
        <f>SUM(BYPL!K34,BYPL!K92:K95)</f>
        <v>-4.386</v>
      </c>
      <c r="L31" s="174"/>
      <c r="M31" s="407"/>
      <c r="N31" s="174"/>
      <c r="O31" s="174"/>
      <c r="P31" s="174">
        <f>SUM(BYPL!P34,BYPL!P92:P95)</f>
        <v>-0.48275</v>
      </c>
    </row>
    <row r="32" spans="8:16" ht="18">
      <c r="H32" s="147" t="s">
        <v>271</v>
      </c>
      <c r="I32" s="174"/>
      <c r="J32" s="147"/>
      <c r="K32" s="174">
        <f>NDMC!K34</f>
        <v>-0.3975000000000001</v>
      </c>
      <c r="L32" s="174"/>
      <c r="N32" s="174"/>
      <c r="O32" s="174"/>
      <c r="P32" s="174">
        <f>NDMC!P34</f>
        <v>0.5405</v>
      </c>
    </row>
    <row r="33" spans="8:16" ht="18">
      <c r="H33" s="147" t="s">
        <v>272</v>
      </c>
      <c r="I33" s="174"/>
      <c r="J33" s="147"/>
      <c r="K33" s="174">
        <v>0</v>
      </c>
      <c r="L33" s="174"/>
      <c r="M33" s="174"/>
      <c r="N33" s="174"/>
      <c r="O33" s="174"/>
      <c r="P33" s="174">
        <v>0</v>
      </c>
    </row>
    <row r="34" spans="8:16" ht="18">
      <c r="H34" s="147" t="s">
        <v>441</v>
      </c>
      <c r="I34" s="174"/>
      <c r="J34" s="147"/>
      <c r="K34" s="174">
        <v>0</v>
      </c>
      <c r="L34" s="174"/>
      <c r="N34" s="174"/>
      <c r="O34" s="174"/>
      <c r="P34" s="174">
        <v>0</v>
      </c>
    </row>
    <row r="35" spans="8:16" ht="18">
      <c r="H35" s="408" t="s">
        <v>273</v>
      </c>
      <c r="I35" s="147"/>
      <c r="J35" s="147"/>
      <c r="K35" s="147">
        <f>SUM(K29:K34)</f>
        <v>-14.728480310000002</v>
      </c>
      <c r="L35" s="174"/>
      <c r="M35" s="174"/>
      <c r="N35" s="174"/>
      <c r="O35" s="174"/>
      <c r="P35" s="147">
        <f>SUM(P29:P34)</f>
        <v>0.051083379999999956</v>
      </c>
    </row>
    <row r="36" spans="8:16" ht="18">
      <c r="H36" s="174"/>
      <c r="I36" s="174"/>
      <c r="J36" s="174"/>
      <c r="K36" s="174"/>
      <c r="L36" s="174"/>
      <c r="N36" s="174"/>
      <c r="O36" s="174"/>
      <c r="P36" s="174"/>
    </row>
    <row r="37" spans="1:16" ht="18">
      <c r="A37" s="406" t="s">
        <v>296</v>
      </c>
      <c r="B37" s="103"/>
      <c r="C37" s="103"/>
      <c r="D37" s="103"/>
      <c r="E37" s="103"/>
      <c r="F37" s="103"/>
      <c r="G37" s="103"/>
      <c r="H37" s="147"/>
      <c r="I37" s="409"/>
      <c r="J37" s="147"/>
      <c r="K37" s="409">
        <f>(K25+K35)</f>
        <v>-11.506980310000003</v>
      </c>
      <c r="L37" s="174"/>
      <c r="M37" s="174"/>
      <c r="N37" s="174"/>
      <c r="O37" s="174"/>
      <c r="P37" s="409">
        <f>(P25+P35)</f>
        <v>-0.16141662000000004</v>
      </c>
    </row>
    <row r="38" spans="1:10" ht="18">
      <c r="A38" s="147"/>
      <c r="B38" s="102"/>
      <c r="C38" s="103"/>
      <c r="D38" s="103"/>
      <c r="E38" s="103"/>
      <c r="F38" s="103"/>
      <c r="G38" s="103"/>
      <c r="H38" s="103"/>
      <c r="I38" s="128"/>
      <c r="J38" s="103"/>
    </row>
    <row r="39" spans="1:10" ht="18">
      <c r="A39" s="408" t="s">
        <v>274</v>
      </c>
      <c r="B39" s="147" t="s">
        <v>275</v>
      </c>
      <c r="C39" s="103"/>
      <c r="D39" s="103"/>
      <c r="E39" s="103"/>
      <c r="F39" s="103"/>
      <c r="G39" s="103"/>
      <c r="H39" s="103"/>
      <c r="I39" s="128"/>
      <c r="J39" s="103"/>
    </row>
    <row r="40" spans="1:10" ht="12.75">
      <c r="A40" s="127"/>
      <c r="B40" s="102"/>
      <c r="C40" s="103"/>
      <c r="D40" s="103"/>
      <c r="E40" s="103"/>
      <c r="F40" s="103"/>
      <c r="G40" s="103"/>
      <c r="H40" s="103"/>
      <c r="I40" s="128"/>
      <c r="J40" s="103"/>
    </row>
    <row r="41" spans="1:16" ht="18">
      <c r="A41" s="410" t="s">
        <v>276</v>
      </c>
      <c r="B41" s="411" t="s">
        <v>277</v>
      </c>
      <c r="C41" s="412" t="s">
        <v>278</v>
      </c>
      <c r="D41" s="411"/>
      <c r="E41" s="411"/>
      <c r="F41" s="411"/>
      <c r="G41" s="174">
        <v>30.1998</v>
      </c>
      <c r="H41" s="411" t="s">
        <v>279</v>
      </c>
      <c r="I41" s="411"/>
      <c r="J41" s="413"/>
      <c r="K41" s="411">
        <f aca="true" t="shared" si="0" ref="K41:K46">($K$37*G41)/100</f>
        <v>-3.4750850396593806</v>
      </c>
      <c r="L41" s="411"/>
      <c r="M41" s="411"/>
      <c r="N41" s="411"/>
      <c r="O41" s="411"/>
      <c r="P41" s="411">
        <f aca="true" t="shared" si="1" ref="P41:P46">($P$37*G41)/100</f>
        <v>-0.04874749640676001</v>
      </c>
    </row>
    <row r="42" spans="1:16" ht="18">
      <c r="A42" s="410" t="s">
        <v>280</v>
      </c>
      <c r="B42" s="411" t="s">
        <v>331</v>
      </c>
      <c r="C42" s="412" t="s">
        <v>278</v>
      </c>
      <c r="D42" s="411"/>
      <c r="E42" s="411"/>
      <c r="F42" s="411"/>
      <c r="G42" s="174">
        <v>42.1679</v>
      </c>
      <c r="H42" s="411" t="s">
        <v>279</v>
      </c>
      <c r="I42" s="411"/>
      <c r="J42" s="413"/>
      <c r="K42" s="411">
        <f t="shared" si="0"/>
        <v>-4.8522519501404915</v>
      </c>
      <c r="L42" s="411"/>
      <c r="N42" s="411"/>
      <c r="O42" s="411"/>
      <c r="P42" s="411">
        <f t="shared" si="1"/>
        <v>-0.06806599890498002</v>
      </c>
    </row>
    <row r="43" spans="1:16" ht="18">
      <c r="A43" s="410" t="s">
        <v>281</v>
      </c>
      <c r="B43" s="411" t="s">
        <v>332</v>
      </c>
      <c r="C43" s="412" t="s">
        <v>278</v>
      </c>
      <c r="D43" s="411"/>
      <c r="E43" s="411"/>
      <c r="F43" s="411"/>
      <c r="G43" s="174">
        <v>22.7803</v>
      </c>
      <c r="H43" s="411" t="s">
        <v>279</v>
      </c>
      <c r="I43" s="411"/>
      <c r="J43" s="413"/>
      <c r="K43" s="411">
        <f t="shared" si="0"/>
        <v>-2.621324635558931</v>
      </c>
      <c r="L43" s="411"/>
      <c r="M43" s="411"/>
      <c r="N43" s="411"/>
      <c r="O43" s="411"/>
      <c r="P43" s="411">
        <f t="shared" si="1"/>
        <v>-0.03677119028586001</v>
      </c>
    </row>
    <row r="44" spans="1:16" ht="18">
      <c r="A44" s="410" t="s">
        <v>282</v>
      </c>
      <c r="B44" s="411" t="s">
        <v>333</v>
      </c>
      <c r="C44" s="412" t="s">
        <v>278</v>
      </c>
      <c r="D44" s="411"/>
      <c r="E44" s="411"/>
      <c r="F44" s="411"/>
      <c r="G44" s="174">
        <v>3.8624</v>
      </c>
      <c r="H44" s="411" t="s">
        <v>279</v>
      </c>
      <c r="I44" s="411"/>
      <c r="J44" s="413"/>
      <c r="K44" s="411">
        <f t="shared" si="0"/>
        <v>-0.44444560749344014</v>
      </c>
      <c r="L44" s="411"/>
      <c r="M44" s="411"/>
      <c r="N44" s="411"/>
      <c r="O44" s="411"/>
      <c r="P44" s="411">
        <f t="shared" si="1"/>
        <v>-0.0062345555308800015</v>
      </c>
    </row>
    <row r="45" spans="1:16" ht="18">
      <c r="A45" s="410" t="s">
        <v>283</v>
      </c>
      <c r="B45" s="411" t="s">
        <v>334</v>
      </c>
      <c r="C45" s="412" t="s">
        <v>278</v>
      </c>
      <c r="D45" s="411"/>
      <c r="E45" s="411"/>
      <c r="F45" s="411"/>
      <c r="G45" s="174">
        <v>0.6503</v>
      </c>
      <c r="H45" s="411" t="s">
        <v>279</v>
      </c>
      <c r="I45" s="411"/>
      <c r="J45" s="413"/>
      <c r="K45" s="411">
        <f t="shared" si="0"/>
        <v>-0.07482989295593001</v>
      </c>
      <c r="L45" s="411"/>
      <c r="M45" s="411"/>
      <c r="N45" s="411"/>
      <c r="O45" s="411"/>
      <c r="P45" s="411">
        <f t="shared" si="1"/>
        <v>-0.0010496922798600003</v>
      </c>
    </row>
    <row r="46" spans="1:16" ht="18">
      <c r="A46" s="410" t="s">
        <v>439</v>
      </c>
      <c r="B46" s="411" t="s">
        <v>440</v>
      </c>
      <c r="C46" s="412" t="s">
        <v>278</v>
      </c>
      <c r="F46" s="129"/>
      <c r="G46" s="411">
        <v>0.3393</v>
      </c>
      <c r="H46" s="411" t="s">
        <v>279</v>
      </c>
      <c r="J46" s="130"/>
      <c r="K46" s="411">
        <f t="shared" si="0"/>
        <v>-0.039043184191830005</v>
      </c>
      <c r="P46" s="411">
        <f t="shared" si="1"/>
        <v>-0.0005476865916600001</v>
      </c>
    </row>
    <row r="47" spans="1:10" ht="15">
      <c r="A47" s="414" t="s">
        <v>488</v>
      </c>
      <c r="F47" s="129"/>
      <c r="J47" s="130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U21" sqref="U21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0"/>
      <c r="R1" s="17"/>
    </row>
    <row r="2" spans="1:18" ht="30">
      <c r="A2" s="195"/>
      <c r="B2" s="17"/>
      <c r="C2" s="17"/>
      <c r="D2" s="17"/>
      <c r="E2" s="17"/>
      <c r="F2" s="17"/>
      <c r="G2" s="363" t="s">
        <v>329</v>
      </c>
      <c r="H2" s="17"/>
      <c r="I2" s="17"/>
      <c r="J2" s="17"/>
      <c r="K2" s="17"/>
      <c r="L2" s="17"/>
      <c r="M2" s="17"/>
      <c r="N2" s="17"/>
      <c r="O2" s="17"/>
      <c r="P2" s="17"/>
      <c r="Q2" s="251"/>
      <c r="R2" s="17"/>
    </row>
    <row r="3" spans="1:18" ht="26.25">
      <c r="A3" s="19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1"/>
      <c r="R3" s="17"/>
    </row>
    <row r="4" spans="1:18" ht="25.5">
      <c r="A4" s="19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1"/>
      <c r="R4" s="17"/>
    </row>
    <row r="5" spans="1:18" ht="23.25">
      <c r="A5" s="201"/>
      <c r="B5" s="17"/>
      <c r="C5" s="358" t="s">
        <v>359</v>
      </c>
      <c r="D5" s="17"/>
      <c r="E5" s="17"/>
      <c r="F5" s="17"/>
      <c r="G5" s="17"/>
      <c r="H5" s="17"/>
      <c r="I5" s="17"/>
      <c r="J5" s="17"/>
      <c r="K5" s="17"/>
      <c r="L5" s="198"/>
      <c r="M5" s="17"/>
      <c r="N5" s="17"/>
      <c r="O5" s="17"/>
      <c r="P5" s="17"/>
      <c r="Q5" s="251"/>
      <c r="R5" s="17"/>
    </row>
    <row r="6" spans="1:18" ht="18">
      <c r="A6" s="197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1"/>
      <c r="R6" s="17"/>
    </row>
    <row r="7" spans="1:18" ht="26.25">
      <c r="A7" s="195"/>
      <c r="B7" s="17"/>
      <c r="C7" s="17"/>
      <c r="D7" s="17"/>
      <c r="E7" s="17"/>
      <c r="F7" s="237" t="s">
        <v>481</v>
      </c>
      <c r="G7" s="17"/>
      <c r="H7" s="17"/>
      <c r="I7" s="17"/>
      <c r="J7" s="17"/>
      <c r="K7" s="17"/>
      <c r="L7" s="198"/>
      <c r="M7" s="17"/>
      <c r="N7" s="17"/>
      <c r="O7" s="17"/>
      <c r="P7" s="17"/>
      <c r="Q7" s="251"/>
      <c r="R7" s="17"/>
    </row>
    <row r="8" spans="1:18" ht="25.5">
      <c r="A8" s="196"/>
      <c r="B8" s="199"/>
      <c r="C8" s="17"/>
      <c r="D8" s="17"/>
      <c r="E8" s="17"/>
      <c r="F8" s="17"/>
      <c r="G8" s="17"/>
      <c r="H8" s="200"/>
      <c r="I8" s="17"/>
      <c r="J8" s="17"/>
      <c r="K8" s="17"/>
      <c r="L8" s="17"/>
      <c r="M8" s="17"/>
      <c r="N8" s="17"/>
      <c r="O8" s="17"/>
      <c r="P8" s="17"/>
      <c r="Q8" s="251"/>
      <c r="R8" s="17"/>
    </row>
    <row r="9" spans="1:18" ht="12.75">
      <c r="A9" s="201"/>
      <c r="B9" s="17"/>
      <c r="C9" s="17"/>
      <c r="D9" s="17"/>
      <c r="E9" s="17"/>
      <c r="F9" s="17"/>
      <c r="G9" s="17"/>
      <c r="H9" s="202"/>
      <c r="I9" s="17"/>
      <c r="J9" s="17"/>
      <c r="K9" s="17"/>
      <c r="L9" s="17"/>
      <c r="M9" s="17"/>
      <c r="N9" s="17"/>
      <c r="O9" s="17"/>
      <c r="P9" s="17"/>
      <c r="Q9" s="251"/>
      <c r="R9" s="17"/>
    </row>
    <row r="10" spans="1:18" ht="45.75" customHeight="1">
      <c r="A10" s="201"/>
      <c r="B10" s="244" t="s">
        <v>297</v>
      </c>
      <c r="C10" s="17"/>
      <c r="D10" s="17"/>
      <c r="E10" s="17"/>
      <c r="F10" s="17"/>
      <c r="G10" s="17"/>
      <c r="H10" s="202"/>
      <c r="I10" s="238"/>
      <c r="J10" s="63"/>
      <c r="K10" s="63"/>
      <c r="L10" s="63"/>
      <c r="M10" s="63"/>
      <c r="N10" s="238"/>
      <c r="O10" s="63"/>
      <c r="P10" s="63"/>
      <c r="Q10" s="251"/>
      <c r="R10" s="17"/>
    </row>
    <row r="11" spans="1:19" ht="20.25">
      <c r="A11" s="201"/>
      <c r="B11" s="17"/>
      <c r="C11" s="17"/>
      <c r="D11" s="17"/>
      <c r="E11" s="17"/>
      <c r="F11" s="17"/>
      <c r="G11" s="17"/>
      <c r="H11" s="205"/>
      <c r="I11" s="377" t="s">
        <v>316</v>
      </c>
      <c r="J11" s="239"/>
      <c r="K11" s="239"/>
      <c r="L11" s="239"/>
      <c r="M11" s="239"/>
      <c r="N11" s="377" t="s">
        <v>317</v>
      </c>
      <c r="O11" s="239"/>
      <c r="P11" s="239"/>
      <c r="Q11" s="352"/>
      <c r="R11" s="208"/>
      <c r="S11" s="188"/>
    </row>
    <row r="12" spans="1:18" ht="12.75">
      <c r="A12" s="201"/>
      <c r="B12" s="17"/>
      <c r="C12" s="17"/>
      <c r="D12" s="17"/>
      <c r="E12" s="17"/>
      <c r="F12" s="17"/>
      <c r="G12" s="17"/>
      <c r="H12" s="202"/>
      <c r="I12" s="236"/>
      <c r="J12" s="236"/>
      <c r="K12" s="236"/>
      <c r="L12" s="236"/>
      <c r="M12" s="236"/>
      <c r="N12" s="236"/>
      <c r="O12" s="236"/>
      <c r="P12" s="236"/>
      <c r="Q12" s="251"/>
      <c r="R12" s="17"/>
    </row>
    <row r="13" spans="1:18" ht="26.25">
      <c r="A13" s="357">
        <v>1</v>
      </c>
      <c r="B13" s="358" t="s">
        <v>298</v>
      </c>
      <c r="C13" s="359"/>
      <c r="D13" s="359"/>
      <c r="E13" s="356"/>
      <c r="F13" s="356"/>
      <c r="G13" s="204"/>
      <c r="H13" s="353"/>
      <c r="I13" s="354">
        <f>NDPL!K176</f>
        <v>-17.865385649659373</v>
      </c>
      <c r="J13" s="237"/>
      <c r="K13" s="237"/>
      <c r="L13" s="237"/>
      <c r="M13" s="353" t="s">
        <v>328</v>
      </c>
      <c r="N13" s="354">
        <f>NDPL!P176</f>
        <v>3.4264150625932412</v>
      </c>
      <c r="O13" s="237"/>
      <c r="P13" s="237"/>
      <c r="Q13" s="251"/>
      <c r="R13" s="17"/>
    </row>
    <row r="14" spans="1:18" ht="26.25">
      <c r="A14" s="357"/>
      <c r="B14" s="358"/>
      <c r="C14" s="359"/>
      <c r="D14" s="359"/>
      <c r="E14" s="356"/>
      <c r="F14" s="356"/>
      <c r="G14" s="204"/>
      <c r="H14" s="353"/>
      <c r="I14" s="354"/>
      <c r="J14" s="237"/>
      <c r="K14" s="237"/>
      <c r="L14" s="237"/>
      <c r="M14" s="353"/>
      <c r="N14" s="354"/>
      <c r="O14" s="237"/>
      <c r="P14" s="237"/>
      <c r="Q14" s="251"/>
      <c r="R14" s="17"/>
    </row>
    <row r="15" spans="1:18" ht="26.25">
      <c r="A15" s="357"/>
      <c r="B15" s="358"/>
      <c r="C15" s="359"/>
      <c r="D15" s="359"/>
      <c r="E15" s="356"/>
      <c r="F15" s="356"/>
      <c r="G15" s="199"/>
      <c r="H15" s="353"/>
      <c r="I15" s="354"/>
      <c r="J15" s="237"/>
      <c r="K15" s="237"/>
      <c r="L15" s="237"/>
      <c r="M15" s="353"/>
      <c r="N15" s="354"/>
      <c r="O15" s="237"/>
      <c r="P15" s="237"/>
      <c r="Q15" s="251"/>
      <c r="R15" s="17"/>
    </row>
    <row r="16" spans="1:18" ht="23.25" customHeight="1">
      <c r="A16" s="357">
        <v>2</v>
      </c>
      <c r="B16" s="358" t="s">
        <v>299</v>
      </c>
      <c r="C16" s="359"/>
      <c r="D16" s="359"/>
      <c r="E16" s="356"/>
      <c r="F16" s="356"/>
      <c r="G16" s="204"/>
      <c r="H16" s="353"/>
      <c r="I16" s="354">
        <f>BRPL!K216</f>
        <v>-8.326956130140491</v>
      </c>
      <c r="J16" s="237"/>
      <c r="K16" s="237"/>
      <c r="L16" s="237"/>
      <c r="M16" s="353"/>
      <c r="N16" s="354">
        <f>BRPL!P216</f>
        <v>-0.054334278904980576</v>
      </c>
      <c r="O16" s="237"/>
      <c r="P16" s="237"/>
      <c r="Q16" s="251"/>
      <c r="R16" s="17"/>
    </row>
    <row r="17" spans="1:18" ht="26.25">
      <c r="A17" s="357"/>
      <c r="B17" s="358"/>
      <c r="C17" s="359"/>
      <c r="D17" s="359"/>
      <c r="E17" s="356"/>
      <c r="F17" s="356"/>
      <c r="G17" s="204"/>
      <c r="H17" s="353"/>
      <c r="I17" s="354"/>
      <c r="J17" s="237"/>
      <c r="K17" s="237"/>
      <c r="L17" s="237"/>
      <c r="M17" s="353"/>
      <c r="N17" s="354"/>
      <c r="O17" s="237"/>
      <c r="P17" s="237"/>
      <c r="Q17" s="251"/>
      <c r="R17" s="17"/>
    </row>
    <row r="18" spans="1:18" ht="26.25">
      <c r="A18" s="357"/>
      <c r="B18" s="358"/>
      <c r="C18" s="359"/>
      <c r="D18" s="359"/>
      <c r="E18" s="356"/>
      <c r="F18" s="356"/>
      <c r="G18" s="199"/>
      <c r="H18" s="353"/>
      <c r="I18" s="354"/>
      <c r="J18" s="237"/>
      <c r="K18" s="237"/>
      <c r="L18" s="237"/>
      <c r="M18" s="353"/>
      <c r="N18" s="354"/>
      <c r="O18" s="237"/>
      <c r="P18" s="237"/>
      <c r="Q18" s="251"/>
      <c r="R18" s="17"/>
    </row>
    <row r="19" spans="1:18" ht="23.25" customHeight="1">
      <c r="A19" s="357">
        <v>3</v>
      </c>
      <c r="B19" s="358" t="s">
        <v>300</v>
      </c>
      <c r="C19" s="359"/>
      <c r="D19" s="359"/>
      <c r="E19" s="356"/>
      <c r="F19" s="356"/>
      <c r="G19" s="204"/>
      <c r="H19" s="353"/>
      <c r="I19" s="354">
        <f>BYPL!K178</f>
        <v>-14.524411755558933</v>
      </c>
      <c r="J19" s="237"/>
      <c r="K19" s="237"/>
      <c r="L19" s="237"/>
      <c r="M19" s="353" t="s">
        <v>328</v>
      </c>
      <c r="N19" s="354">
        <f>BYPL!P178</f>
        <v>6.675427939714139</v>
      </c>
      <c r="O19" s="237"/>
      <c r="P19" s="237"/>
      <c r="Q19" s="251"/>
      <c r="R19" s="17"/>
    </row>
    <row r="20" spans="1:18" ht="26.25">
      <c r="A20" s="357"/>
      <c r="B20" s="358"/>
      <c r="C20" s="359"/>
      <c r="D20" s="359"/>
      <c r="E20" s="356"/>
      <c r="F20" s="356"/>
      <c r="G20" s="204"/>
      <c r="H20" s="353"/>
      <c r="I20" s="354"/>
      <c r="J20" s="237"/>
      <c r="K20" s="237"/>
      <c r="L20" s="237"/>
      <c r="M20" s="353"/>
      <c r="N20" s="354"/>
      <c r="O20" s="237"/>
      <c r="P20" s="237"/>
      <c r="Q20" s="251"/>
      <c r="R20" s="17"/>
    </row>
    <row r="21" spans="1:18" ht="26.25">
      <c r="A21" s="357"/>
      <c r="B21" s="360"/>
      <c r="C21" s="360"/>
      <c r="D21" s="360"/>
      <c r="E21" s="259"/>
      <c r="F21" s="259"/>
      <c r="G21" s="100"/>
      <c r="H21" s="353"/>
      <c r="I21" s="354"/>
      <c r="J21" s="237"/>
      <c r="K21" s="237"/>
      <c r="L21" s="237"/>
      <c r="M21" s="353"/>
      <c r="N21" s="354"/>
      <c r="O21" s="237"/>
      <c r="P21" s="237"/>
      <c r="Q21" s="251"/>
      <c r="R21" s="17"/>
    </row>
    <row r="22" spans="1:18" ht="26.25">
      <c r="A22" s="357">
        <v>4</v>
      </c>
      <c r="B22" s="358" t="s">
        <v>301</v>
      </c>
      <c r="C22" s="360"/>
      <c r="D22" s="360"/>
      <c r="E22" s="259"/>
      <c r="F22" s="259"/>
      <c r="G22" s="204"/>
      <c r="H22" s="353"/>
      <c r="I22" s="354">
        <f>NDMC!K86</f>
        <v>-3.23245347749344</v>
      </c>
      <c r="J22" s="237"/>
      <c r="K22" s="237"/>
      <c r="L22" s="237"/>
      <c r="M22" s="353" t="s">
        <v>328</v>
      </c>
      <c r="N22" s="354">
        <f>NDMC!P86</f>
        <v>2.09699410446912</v>
      </c>
      <c r="O22" s="237"/>
      <c r="P22" s="237"/>
      <c r="Q22" s="251"/>
      <c r="R22" s="17"/>
    </row>
    <row r="23" spans="1:18" ht="26.25">
      <c r="A23" s="357"/>
      <c r="B23" s="358"/>
      <c r="C23" s="360"/>
      <c r="D23" s="360"/>
      <c r="E23" s="259"/>
      <c r="F23" s="259"/>
      <c r="G23" s="204"/>
      <c r="H23" s="353"/>
      <c r="I23" s="354"/>
      <c r="J23" s="237"/>
      <c r="K23" s="237"/>
      <c r="L23" s="237"/>
      <c r="M23" s="353"/>
      <c r="N23" s="354"/>
      <c r="O23" s="237"/>
      <c r="P23" s="237"/>
      <c r="Q23" s="251"/>
      <c r="R23" s="17"/>
    </row>
    <row r="24" spans="1:18" ht="26.25">
      <c r="A24" s="357"/>
      <c r="B24" s="360"/>
      <c r="C24" s="360"/>
      <c r="D24" s="360"/>
      <c r="E24" s="259"/>
      <c r="F24" s="259"/>
      <c r="G24" s="100"/>
      <c r="H24" s="353"/>
      <c r="I24" s="354"/>
      <c r="J24" s="237"/>
      <c r="K24" s="237"/>
      <c r="L24" s="237"/>
      <c r="M24" s="353"/>
      <c r="N24" s="354"/>
      <c r="O24" s="237"/>
      <c r="P24" s="237"/>
      <c r="Q24" s="251"/>
      <c r="R24" s="17"/>
    </row>
    <row r="25" spans="1:18" ht="26.25">
      <c r="A25" s="357">
        <v>5</v>
      </c>
      <c r="B25" s="358" t="s">
        <v>302</v>
      </c>
      <c r="C25" s="360"/>
      <c r="D25" s="360"/>
      <c r="E25" s="259"/>
      <c r="F25" s="259"/>
      <c r="G25" s="204"/>
      <c r="H25" s="353" t="s">
        <v>328</v>
      </c>
      <c r="I25" s="354">
        <f>MES!K54</f>
        <v>0.11135760704407</v>
      </c>
      <c r="J25" s="237"/>
      <c r="K25" s="237"/>
      <c r="L25" s="237"/>
      <c r="M25" s="353" t="s">
        <v>328</v>
      </c>
      <c r="N25" s="354">
        <f>MES!P54</f>
        <v>1.0970878077201398</v>
      </c>
      <c r="O25" s="237"/>
      <c r="P25" s="237"/>
      <c r="Q25" s="251"/>
      <c r="R25" s="17"/>
    </row>
    <row r="26" spans="1:18" ht="20.25">
      <c r="A26" s="201"/>
      <c r="B26" s="17"/>
      <c r="C26" s="17"/>
      <c r="D26" s="17"/>
      <c r="E26" s="17"/>
      <c r="F26" s="17"/>
      <c r="G26" s="17"/>
      <c r="H26" s="203"/>
      <c r="I26" s="355"/>
      <c r="J26" s="235"/>
      <c r="K26" s="235"/>
      <c r="L26" s="235"/>
      <c r="M26" s="235"/>
      <c r="N26" s="235"/>
      <c r="O26" s="235"/>
      <c r="P26" s="235"/>
      <c r="Q26" s="251"/>
      <c r="R26" s="17"/>
    </row>
    <row r="27" spans="1:18" ht="18">
      <c r="A27" s="197"/>
      <c r="B27" s="176"/>
      <c r="C27" s="206"/>
      <c r="D27" s="206"/>
      <c r="E27" s="206"/>
      <c r="F27" s="206"/>
      <c r="G27" s="207"/>
      <c r="H27" s="203"/>
      <c r="I27" s="17"/>
      <c r="J27" s="17"/>
      <c r="K27" s="17"/>
      <c r="L27" s="17"/>
      <c r="M27" s="17"/>
      <c r="N27" s="17"/>
      <c r="O27" s="17"/>
      <c r="P27" s="17"/>
      <c r="Q27" s="251"/>
      <c r="R27" s="17"/>
    </row>
    <row r="28" spans="1:18" ht="28.5" customHeight="1">
      <c r="A28" s="357">
        <v>6</v>
      </c>
      <c r="B28" s="358" t="s">
        <v>427</v>
      </c>
      <c r="C28" s="360"/>
      <c r="D28" s="360"/>
      <c r="E28" s="259"/>
      <c r="F28" s="259"/>
      <c r="G28" s="204"/>
      <c r="H28" s="353" t="s">
        <v>328</v>
      </c>
      <c r="I28" s="354">
        <f>Railway!K23</f>
        <v>0.07313181580816999</v>
      </c>
      <c r="J28" s="237"/>
      <c r="K28" s="237"/>
      <c r="L28" s="237"/>
      <c r="M28" s="353" t="s">
        <v>328</v>
      </c>
      <c r="N28" s="354">
        <f>Railway!P23</f>
        <v>0.03763031340834002</v>
      </c>
      <c r="O28" s="17"/>
      <c r="P28" s="17"/>
      <c r="Q28" s="251"/>
      <c r="R28" s="17"/>
    </row>
    <row r="29" spans="1:18" ht="54" customHeight="1" thickBot="1">
      <c r="A29" s="351" t="s">
        <v>303</v>
      </c>
      <c r="B29" s="240"/>
      <c r="C29" s="240"/>
      <c r="D29" s="240"/>
      <c r="E29" s="240"/>
      <c r="F29" s="240"/>
      <c r="G29" s="240"/>
      <c r="H29" s="241"/>
      <c r="I29" s="241"/>
      <c r="J29" s="241"/>
      <c r="K29" s="241"/>
      <c r="L29" s="241"/>
      <c r="M29" s="241"/>
      <c r="N29" s="241"/>
      <c r="O29" s="241"/>
      <c r="P29" s="241"/>
      <c r="Q29" s="252"/>
      <c r="R29" s="17"/>
    </row>
    <row r="30" spans="1:9" ht="13.5" thickTop="1">
      <c r="A30" s="194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6" t="s">
        <v>327</v>
      </c>
      <c r="B33" s="17"/>
      <c r="C33" s="17"/>
      <c r="D33" s="17"/>
      <c r="E33" s="350"/>
      <c r="F33" s="350"/>
      <c r="G33" s="17"/>
      <c r="H33" s="17"/>
      <c r="I33" s="17"/>
    </row>
    <row r="34" spans="1:9" ht="15">
      <c r="A34" s="229"/>
      <c r="B34" s="229"/>
      <c r="C34" s="229"/>
      <c r="D34" s="229"/>
      <c r="E34" s="350"/>
      <c r="F34" s="350"/>
      <c r="G34" s="17"/>
      <c r="H34" s="17"/>
      <c r="I34" s="17"/>
    </row>
    <row r="35" spans="1:9" s="350" customFormat="1" ht="15" customHeight="1">
      <c r="A35" s="362" t="s">
        <v>335</v>
      </c>
      <c r="E35"/>
      <c r="F35"/>
      <c r="G35" s="229"/>
      <c r="H35" s="229"/>
      <c r="I35" s="229"/>
    </row>
    <row r="36" spans="1:9" s="350" customFormat="1" ht="15" customHeight="1">
      <c r="A36" s="362"/>
      <c r="E36"/>
      <c r="F36"/>
      <c r="H36" s="229"/>
      <c r="I36" s="229"/>
    </row>
    <row r="37" spans="1:9" s="350" customFormat="1" ht="15" customHeight="1">
      <c r="A37" s="362" t="s">
        <v>336</v>
      </c>
      <c r="E37"/>
      <c r="F37"/>
      <c r="I37" s="229"/>
    </row>
    <row r="38" spans="1:9" s="350" customFormat="1" ht="15" customHeight="1">
      <c r="A38" s="361"/>
      <c r="E38"/>
      <c r="F38"/>
      <c r="I38" s="229"/>
    </row>
    <row r="39" spans="1:9" s="350" customFormat="1" ht="15" customHeight="1">
      <c r="A39" s="362"/>
      <c r="E39"/>
      <c r="F39"/>
      <c r="I39" s="229"/>
    </row>
    <row r="40" spans="1:6" s="350" customFormat="1" ht="15" customHeight="1">
      <c r="A40" s="362"/>
      <c r="B40" s="349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pc</cp:lastModifiedBy>
  <cp:lastPrinted>2021-08-16T06:28:51Z</cp:lastPrinted>
  <dcterms:created xsi:type="dcterms:W3CDTF">1996-10-14T23:33:28Z</dcterms:created>
  <dcterms:modified xsi:type="dcterms:W3CDTF">2021-08-21T08:14:17Z</dcterms:modified>
  <cp:category/>
  <cp:version/>
  <cp:contentType/>
  <cp:contentStatus/>
</cp:coreProperties>
</file>